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kucera\Documents\Business\Clients\NFBCO\Documents\Financials\"/>
    </mc:Choice>
  </mc:AlternateContent>
  <xr:revisionPtr revIDLastSave="0" documentId="8_{020DF17C-0C9E-4447-A68C-92C7D486FF80}" xr6:coauthVersionLast="47" xr6:coauthVersionMax="47" xr10:uidLastSave="{00000000-0000-0000-0000-000000000000}"/>
  <bookViews>
    <workbookView xWindow="-120" yWindow="-120" windowWidth="29040" windowHeight="16440" xr2:uid="{56FFD70E-E900-4DFE-9DD3-05F281CA0805}"/>
  </bookViews>
  <sheets>
    <sheet name="Sheet1" sheetId="1" r:id="rId1"/>
  </sheets>
  <definedNames>
    <definedName name="_xlnm.Print_Titles" localSheetId="0">Sheet1!$A:$E,Sheet1!$4:$5</definedName>
    <definedName name="QB_BASIS_4" localSheetId="0" hidden="1">Sheet1!$L$3</definedName>
    <definedName name="QB_COLUMN_59200" localSheetId="0" hidden="1">Sheet1!$F$5</definedName>
    <definedName name="QB_COLUMN_61210" localSheetId="0" hidden="1">Sheet1!$H$5</definedName>
    <definedName name="QB_COLUMN_63620" localSheetId="0" hidden="1">Sheet1!$J$5</definedName>
    <definedName name="QB_COLUMN_64830" localSheetId="0" hidden="1">Sheet1!$L$5</definedName>
    <definedName name="QB_COMPANY_0" localSheetId="0" hidden="1">Sheet1!$A$1</definedName>
    <definedName name="QB_DATA_0" localSheetId="0" hidden="1">Sheet1!$7:$7,Sheet1!$8:$8,Sheet1!$9:$9,Sheet1!$11:$11,Sheet1!$12:$12,Sheet1!$14:$14,Sheet1!$15:$15,Sheet1!$16:$16,Sheet1!$17:$17,Sheet1!$18:$18,Sheet1!$22:$22,Sheet1!$23:$23,Sheet1!$24:$24,Sheet1!$25:$25,Sheet1!$26:$26,Sheet1!$27:$27</definedName>
    <definedName name="QB_DATA_1" localSheetId="0" hidden="1">Sheet1!$28:$28,Sheet1!$29:$29,Sheet1!$30:$30,Sheet1!$31:$31,Sheet1!$32:$32,Sheet1!$33:$33,Sheet1!$34:$34,Sheet1!$35:$35,Sheet1!$36:$36,Sheet1!$37:$37,Sheet1!$38:$38,Sheet1!$39:$39,Sheet1!$40:$40,Sheet1!$41:$41,Sheet1!$42:$42,Sheet1!$43:$43</definedName>
    <definedName name="QB_DATA_2" localSheetId="0" hidden="1">Sheet1!$44:$44,Sheet1!$45:$45,Sheet1!$46:$46,Sheet1!$47:$47,Sheet1!$48:$48,Sheet1!$49:$49</definedName>
    <definedName name="QB_DATE_1" localSheetId="0" hidden="1">Sheet1!$L$2</definedName>
    <definedName name="QB_FORMULA_0" localSheetId="0" hidden="1">Sheet1!$J$7,Sheet1!$L$7,Sheet1!$J$8,Sheet1!$L$8,Sheet1!$J$9,Sheet1!$L$9,Sheet1!$J$11,Sheet1!$L$11,Sheet1!$J$12,Sheet1!$L$12,Sheet1!$F$13,Sheet1!$H$13,Sheet1!$J$13,Sheet1!$L$13,Sheet1!$J$14,Sheet1!$L$14</definedName>
    <definedName name="QB_FORMULA_1" localSheetId="0" hidden="1">Sheet1!$J$15,Sheet1!$L$15,Sheet1!$J$16,Sheet1!$L$16,Sheet1!$J$17,Sheet1!$L$17,Sheet1!$J$18,Sheet1!$L$18,Sheet1!$F$19,Sheet1!$H$19,Sheet1!$J$19,Sheet1!$L$19,Sheet1!$F$20,Sheet1!$H$20,Sheet1!$J$20,Sheet1!$L$20</definedName>
    <definedName name="QB_FORMULA_2" localSheetId="0" hidden="1">Sheet1!$J$22,Sheet1!$L$22,Sheet1!$J$23,Sheet1!$L$23,Sheet1!$J$24,Sheet1!$L$24,Sheet1!$J$25,Sheet1!$L$25,Sheet1!$J$26,Sheet1!$L$26,Sheet1!$J$27,Sheet1!$L$27,Sheet1!$J$28,Sheet1!$L$28,Sheet1!$J$29,Sheet1!$L$29</definedName>
    <definedName name="QB_FORMULA_3" localSheetId="0" hidden="1">Sheet1!$J$30,Sheet1!$L$30,Sheet1!$J$31,Sheet1!$L$31,Sheet1!$J$32,Sheet1!$L$32,Sheet1!$J$33,Sheet1!$L$33,Sheet1!$J$34,Sheet1!$L$34,Sheet1!$J$35,Sheet1!$L$35,Sheet1!$J$36,Sheet1!$L$36,Sheet1!$J$37,Sheet1!$L$37</definedName>
    <definedName name="QB_FORMULA_4" localSheetId="0" hidden="1">Sheet1!$J$38,Sheet1!$L$38,Sheet1!$J$39,Sheet1!$L$39,Sheet1!$J$40,Sheet1!$L$40,Sheet1!$J$41,Sheet1!$L$41,Sheet1!$J$42,Sheet1!$L$42,Sheet1!$J$43,Sheet1!$L$43,Sheet1!$J$44,Sheet1!$L$44,Sheet1!$J$45,Sheet1!$L$45</definedName>
    <definedName name="QB_FORMULA_5" localSheetId="0" hidden="1">Sheet1!$J$46,Sheet1!$L$46,Sheet1!$J$47,Sheet1!$L$47,Sheet1!$J$48,Sheet1!$L$48,Sheet1!$J$49,Sheet1!$L$49,Sheet1!$F$50,Sheet1!$H$50,Sheet1!$J$50,Sheet1!$L$50,Sheet1!$F$51,Sheet1!$H$51,Sheet1!$J$51,Sheet1!$L$51</definedName>
    <definedName name="QB_ROW_105230" localSheetId="0" hidden="1">Sheet1!$D$9</definedName>
    <definedName name="QB_ROW_106230" localSheetId="0" hidden="1">Sheet1!$D$30</definedName>
    <definedName name="QB_ROW_109230" localSheetId="0" hidden="1">Sheet1!$D$40</definedName>
    <definedName name="QB_ROW_110230" localSheetId="0" hidden="1">Sheet1!$D$8</definedName>
    <definedName name="QB_ROW_112240" localSheetId="0" hidden="1">Sheet1!$E$11</definedName>
    <definedName name="QB_ROW_113240" localSheetId="0" hidden="1">Sheet1!$E$12</definedName>
    <definedName name="QB_ROW_114030" localSheetId="0" hidden="1">Sheet1!$D$10</definedName>
    <definedName name="QB_ROW_114330" localSheetId="0" hidden="1">Sheet1!$D$13</definedName>
    <definedName name="QB_ROW_18301" localSheetId="0" hidden="1">Sheet1!$A$51</definedName>
    <definedName name="QB_ROW_19230" localSheetId="0" hidden="1">Sheet1!$D$7</definedName>
    <definedName name="QB_ROW_20022" localSheetId="0" hidden="1">Sheet1!$C$6</definedName>
    <definedName name="QB_ROW_20230" localSheetId="0" hidden="1">Sheet1!$D$16</definedName>
    <definedName name="QB_ROW_20322" localSheetId="0" hidden="1">Sheet1!$C$19</definedName>
    <definedName name="QB_ROW_21022" localSheetId="0" hidden="1">Sheet1!$C$21</definedName>
    <definedName name="QB_ROW_21322" localSheetId="0" hidden="1">Sheet1!$C$50</definedName>
    <definedName name="QB_ROW_25230" localSheetId="0" hidden="1">Sheet1!$D$15</definedName>
    <definedName name="QB_ROW_26230" localSheetId="0" hidden="1">Sheet1!$D$14</definedName>
    <definedName name="QB_ROW_27230" localSheetId="0" hidden="1">Sheet1!$D$37</definedName>
    <definedName name="QB_ROW_29230" localSheetId="0" hidden="1">Sheet1!$D$28</definedName>
    <definedName name="QB_ROW_30230" localSheetId="0" hidden="1">Sheet1!$D$34</definedName>
    <definedName name="QB_ROW_31230" localSheetId="0" hidden="1">Sheet1!$D$25</definedName>
    <definedName name="QB_ROW_32230" localSheetId="0" hidden="1">Sheet1!$D$24</definedName>
    <definedName name="QB_ROW_33230" localSheetId="0" hidden="1">Sheet1!$D$23</definedName>
    <definedName name="QB_ROW_35230" localSheetId="0" hidden="1">Sheet1!$D$43</definedName>
    <definedName name="QB_ROW_40230" localSheetId="0" hidden="1">Sheet1!$D$46</definedName>
    <definedName name="QB_ROW_41230" localSheetId="0" hidden="1">Sheet1!$D$48</definedName>
    <definedName name="QB_ROW_42230" localSheetId="0" hidden="1">Sheet1!$D$39</definedName>
    <definedName name="QB_ROW_47230" localSheetId="0" hidden="1">Sheet1!$D$27</definedName>
    <definedName name="QB_ROW_48230" localSheetId="0" hidden="1">Sheet1!$D$22</definedName>
    <definedName name="QB_ROW_50230" localSheetId="0" hidden="1">Sheet1!$D$29</definedName>
    <definedName name="QB_ROW_53230" localSheetId="0" hidden="1">Sheet1!$D$49</definedName>
    <definedName name="QB_ROW_54230" localSheetId="0" hidden="1">Sheet1!$D$36</definedName>
    <definedName name="QB_ROW_55230" localSheetId="0" hidden="1">Sheet1!$D$45</definedName>
    <definedName name="QB_ROW_57230" localSheetId="0" hidden="1">Sheet1!$D$35</definedName>
    <definedName name="QB_ROW_58230" localSheetId="0" hidden="1">Sheet1!$D$47</definedName>
    <definedName name="QB_ROW_60230" localSheetId="0" hidden="1">Sheet1!$D$41</definedName>
    <definedName name="QB_ROW_61230" localSheetId="0" hidden="1">Sheet1!$D$33</definedName>
    <definedName name="QB_ROW_62230" localSheetId="0" hidden="1">Sheet1!$D$42</definedName>
    <definedName name="QB_ROW_65230" localSheetId="0" hidden="1">Sheet1!$D$32</definedName>
    <definedName name="QB_ROW_66230" localSheetId="0" hidden="1">Sheet1!$D$38</definedName>
    <definedName name="QB_ROW_68230" localSheetId="0" hidden="1">Sheet1!$D$31</definedName>
    <definedName name="QB_ROW_71230" localSheetId="0" hidden="1">Sheet1!$D$26</definedName>
    <definedName name="QB_ROW_77230" localSheetId="0" hidden="1">Sheet1!$D$17</definedName>
    <definedName name="QB_ROW_86311" localSheetId="0" hidden="1">Sheet1!$B$20</definedName>
    <definedName name="QB_ROW_94230" localSheetId="0" hidden="1">Sheet1!$D$18</definedName>
    <definedName name="QB_ROW_95230" localSheetId="0" hidden="1">Sheet1!$D$44</definedName>
    <definedName name="QB_SUBTITLE_3" localSheetId="0" hidden="1">Sheet1!$A$3</definedName>
    <definedName name="QB_TIME_5" localSheetId="0" hidden="1">Sheet1!$L$1</definedName>
    <definedName name="QB_TITLE_2" localSheetId="0" hidden="1">Sheet1!$A$2</definedName>
    <definedName name="QBCANSUPPORTUPDATE" localSheetId="0">TRUE</definedName>
    <definedName name="QBCOMPANYFILENAME" localSheetId="0">"C:\Users\Dankucera\Documents\Business\Clients\NFBCO\QB Run\National Federation of the Blind of CO.QBW"</definedName>
    <definedName name="QBENDDATE" localSheetId="0">20210930</definedName>
    <definedName name="QBHEADERSONSCREEN" localSheetId="0">TRUE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"c9d35d5be22d4e148b0f9a7e537096de"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5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" l="1"/>
  <c r="J51" i="1"/>
  <c r="H51" i="1"/>
  <c r="F51" i="1"/>
  <c r="L50" i="1"/>
  <c r="J50" i="1"/>
  <c r="H50" i="1"/>
  <c r="F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0" i="1"/>
  <c r="J20" i="1"/>
  <c r="H20" i="1"/>
  <c r="F20" i="1"/>
  <c r="L19" i="1"/>
  <c r="J19" i="1"/>
  <c r="H19" i="1"/>
  <c r="F19" i="1"/>
  <c r="L18" i="1"/>
  <c r="J18" i="1"/>
  <c r="L17" i="1"/>
  <c r="J17" i="1"/>
  <c r="L16" i="1"/>
  <c r="J16" i="1"/>
  <c r="L15" i="1"/>
  <c r="J15" i="1"/>
  <c r="L14" i="1"/>
  <c r="J14" i="1"/>
  <c r="L13" i="1"/>
  <c r="J13" i="1"/>
  <c r="H13" i="1"/>
  <c r="F13" i="1"/>
  <c r="L12" i="1"/>
  <c r="J12" i="1"/>
  <c r="L11" i="1"/>
  <c r="J11" i="1"/>
  <c r="L9" i="1"/>
  <c r="J9" i="1"/>
  <c r="L8" i="1"/>
  <c r="J8" i="1"/>
  <c r="L7" i="1"/>
  <c r="J7" i="1"/>
</calcChain>
</file>

<file path=xl/sharedStrings.xml><?xml version="1.0" encoding="utf-8"?>
<sst xmlns="http://schemas.openxmlformats.org/spreadsheetml/2006/main" count="55" uniqueCount="55">
  <si>
    <t>12:24 PM</t>
  </si>
  <si>
    <t>NFBCO</t>
  </si>
  <si>
    <t>Profit &amp; Loss Prev Year Comparison</t>
  </si>
  <si>
    <t>Accrual Basis</t>
  </si>
  <si>
    <t>January through September 2021</t>
  </si>
  <si>
    <t>Jan - Sep 21</t>
  </si>
  <si>
    <t>Jan - Sep 20</t>
  </si>
  <si>
    <t>$ Change</t>
  </si>
  <si>
    <t>% Change</t>
  </si>
  <si>
    <t>Income</t>
  </si>
  <si>
    <t>Contributions</t>
  </si>
  <si>
    <t>Grants - Unrestricted</t>
  </si>
  <si>
    <t>Historical Preservation Program</t>
  </si>
  <si>
    <t>In-Kind Donations</t>
  </si>
  <si>
    <t>In-Kind Donation</t>
  </si>
  <si>
    <t>In-Kind Expense</t>
  </si>
  <si>
    <t>Total In-Kind Donations</t>
  </si>
  <si>
    <t>NFB NEWSLINE Contributions</t>
  </si>
  <si>
    <t>NFBCO Convention Income</t>
  </si>
  <si>
    <t>Other Income</t>
  </si>
  <si>
    <t>Private School Initiative</t>
  </si>
  <si>
    <t>Six Dot Dash 5k</t>
  </si>
  <si>
    <t>Total Income</t>
  </si>
  <si>
    <t>Gross Profit</t>
  </si>
  <si>
    <t>Expense</t>
  </si>
  <si>
    <t>Accounting Fees</t>
  </si>
  <si>
    <t>Assistance to Blind People</t>
  </si>
  <si>
    <t>Awards &amp; Grants</t>
  </si>
  <si>
    <t>Bank fees</t>
  </si>
  <si>
    <t>BELL Program</t>
  </si>
  <si>
    <t>Board Meetings</t>
  </si>
  <si>
    <t>Chapter Development</t>
  </si>
  <si>
    <t>Contract Services</t>
  </si>
  <si>
    <t>Historical Preservation</t>
  </si>
  <si>
    <t>Insurance  Other</t>
  </si>
  <si>
    <t>InsuranceWorkman's Comp.</t>
  </si>
  <si>
    <t>Internet Services</t>
  </si>
  <si>
    <t>Licenses and Fees</t>
  </si>
  <si>
    <t>Miscellaneous Expense</t>
  </si>
  <si>
    <t>National Convention</t>
  </si>
  <si>
    <t>NFB NEWSLINE Expenses</t>
  </si>
  <si>
    <t>Payroll Tax Expense</t>
  </si>
  <si>
    <t>Postage and Shipping</t>
  </si>
  <si>
    <t>Private School Initiative Exp</t>
  </si>
  <si>
    <t>Public Education</t>
  </si>
  <si>
    <t>Salaries  Gross</t>
  </si>
  <si>
    <t>Scholarships</t>
  </si>
  <si>
    <t>Six Dot Dash 5k Expenses</t>
  </si>
  <si>
    <t>State Convention Expenses</t>
  </si>
  <si>
    <t>Supplies</t>
  </si>
  <si>
    <t>Taxes  General</t>
  </si>
  <si>
    <t>Telephone</t>
  </si>
  <si>
    <t>Washington Seminar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</si>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</sst>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-#,##0.00"/>
    <numFmt numFmtId="166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5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5" fontId="5" fillId="0" borderId="3" xfId="0" applyNumberFormat="1" applyFont="1" applyBorder="1"/>
    <xf numFmtId="166" fontId="5" fillId="0" borderId="3" xfId="0" applyNumberFormat="1" applyFont="1" applyBorder="1"/>
    <xf numFmtId="165" fontId="5" fillId="0" borderId="0" xfId="0" applyNumberFormat="1" applyFont="1" applyBorder="1"/>
    <xf numFmtId="166" fontId="5" fillId="0" borderId="0" xfId="0" applyNumberFormat="1" applyFont="1" applyBorder="1"/>
    <xf numFmtId="165" fontId="5" fillId="0" borderId="4" xfId="0" applyNumberFormat="1" applyFont="1" applyBorder="1"/>
    <xf numFmtId="166" fontId="5" fillId="0" borderId="4" xfId="0" applyNumberFormat="1" applyFont="1" applyBorder="1"/>
    <xf numFmtId="165" fontId="5" fillId="0" borderId="6" xfId="0" applyNumberFormat="1" applyFont="1" applyBorder="1"/>
    <xf numFmtId="166" fontId="5" fillId="0" borderId="6" xfId="0" applyNumberFormat="1" applyFont="1" applyBorder="1"/>
    <xf numFmtId="165" fontId="1" fillId="0" borderId="5" xfId="0" applyNumberFormat="1" applyFont="1" applyBorder="1"/>
    <xf numFmtId="166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235EB1B-77D6-41FC-8847-6EB72B322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B9AFA60-5BE2-4F14-A99F-6EBCFAB2C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17F5D-47AE-4EE7-ADFF-6D9DE35195E6}">
  <sheetPr codeName="Sheet1"/>
  <dimension ref="A1:L52"/>
  <sheetViews>
    <sheetView tabSelected="1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4" width="3" style="28" customWidth="1"/>
    <col min="5" max="5" width="24.42578125" style="28" customWidth="1"/>
    <col min="6" max="6" width="10.28515625" style="29" bestFit="1" customWidth="1"/>
    <col min="7" max="7" width="2.28515625" style="29" customWidth="1"/>
    <col min="8" max="8" width="10.28515625" style="29" bestFit="1" customWidth="1"/>
    <col min="9" max="9" width="2.28515625" style="29" customWidth="1"/>
    <col min="10" max="10" width="8.42578125" style="29" bestFit="1" customWidth="1"/>
    <col min="11" max="11" width="2.28515625" style="29" customWidth="1"/>
    <col min="12" max="12" width="11.5703125" style="29" bestFit="1" customWidth="1"/>
  </cols>
  <sheetData>
    <row r="1" spans="1:12" ht="15.75" x14ac:dyDescent="0.25">
      <c r="A1" s="3" t="s">
        <v>1</v>
      </c>
      <c r="B1" s="2"/>
      <c r="C1" s="2"/>
      <c r="D1" s="2"/>
      <c r="E1" s="2"/>
      <c r="F1" s="1"/>
      <c r="G1" s="1"/>
      <c r="H1" s="1"/>
      <c r="I1" s="1"/>
      <c r="J1" s="1"/>
      <c r="K1" s="1"/>
      <c r="L1" s="22" t="s">
        <v>0</v>
      </c>
    </row>
    <row r="2" spans="1:12" ht="18" x14ac:dyDescent="0.25">
      <c r="A2" s="4" t="s">
        <v>2</v>
      </c>
      <c r="B2" s="2"/>
      <c r="C2" s="2"/>
      <c r="D2" s="2"/>
      <c r="E2" s="2"/>
      <c r="F2" s="1"/>
      <c r="G2" s="1"/>
      <c r="H2" s="1"/>
      <c r="I2" s="1"/>
      <c r="J2" s="1"/>
      <c r="K2" s="1"/>
      <c r="L2" s="23">
        <v>44494</v>
      </c>
    </row>
    <row r="3" spans="1:12" x14ac:dyDescent="0.25">
      <c r="A3" s="5" t="s">
        <v>4</v>
      </c>
      <c r="B3" s="2"/>
      <c r="C3" s="2"/>
      <c r="D3" s="2"/>
      <c r="E3" s="2"/>
      <c r="F3" s="1"/>
      <c r="G3" s="1"/>
      <c r="H3" s="1"/>
      <c r="I3" s="1"/>
      <c r="J3" s="1"/>
      <c r="K3" s="1"/>
      <c r="L3" s="22" t="s">
        <v>3</v>
      </c>
    </row>
    <row r="4" spans="1:12" ht="15.75" thickBot="1" x14ac:dyDescent="0.3">
      <c r="A4" s="2"/>
      <c r="B4" s="2"/>
      <c r="C4" s="2"/>
      <c r="D4" s="2"/>
      <c r="E4" s="2"/>
      <c r="F4" s="7"/>
      <c r="G4" s="6"/>
      <c r="H4" s="7"/>
      <c r="I4" s="6"/>
      <c r="J4" s="7"/>
      <c r="K4" s="6"/>
      <c r="L4" s="7"/>
    </row>
    <row r="5" spans="1:12" s="27" customFormat="1" ht="16.5" thickTop="1" thickBot="1" x14ac:dyDescent="0.3">
      <c r="A5" s="24"/>
      <c r="B5" s="24"/>
      <c r="C5" s="24"/>
      <c r="D5" s="24"/>
      <c r="E5" s="24"/>
      <c r="F5" s="25" t="s">
        <v>5</v>
      </c>
      <c r="G5" s="26"/>
      <c r="H5" s="25" t="s">
        <v>6</v>
      </c>
      <c r="I5" s="26"/>
      <c r="J5" s="25" t="s">
        <v>7</v>
      </c>
      <c r="K5" s="26"/>
      <c r="L5" s="25" t="s">
        <v>8</v>
      </c>
    </row>
    <row r="6" spans="1:12" ht="15.75" thickTop="1" x14ac:dyDescent="0.25">
      <c r="A6" s="2"/>
      <c r="B6" s="2"/>
      <c r="C6" s="2" t="s">
        <v>9</v>
      </c>
      <c r="D6" s="2"/>
      <c r="E6" s="2"/>
      <c r="F6" s="8"/>
      <c r="G6" s="9"/>
      <c r="H6" s="8"/>
      <c r="I6" s="9"/>
      <c r="J6" s="8"/>
      <c r="K6" s="9"/>
      <c r="L6" s="10"/>
    </row>
    <row r="7" spans="1:12" x14ac:dyDescent="0.25">
      <c r="A7" s="2"/>
      <c r="B7" s="2"/>
      <c r="C7" s="2"/>
      <c r="D7" s="2" t="s">
        <v>10</v>
      </c>
      <c r="E7" s="2"/>
      <c r="F7" s="8">
        <v>8460.0499999999993</v>
      </c>
      <c r="G7" s="9"/>
      <c r="H7" s="8">
        <v>38521.5</v>
      </c>
      <c r="I7" s="9"/>
      <c r="J7" s="8">
        <f>ROUND((F7-H7),5)</f>
        <v>-30061.45</v>
      </c>
      <c r="K7" s="9"/>
      <c r="L7" s="10">
        <f>ROUND(IF(F7=0, IF(H7=0, 0, SIGN(-H7)), IF(H7=0, SIGN(F7), (F7-H7)/ABS(H7))),5)</f>
        <v>-0.78037999999999996</v>
      </c>
    </row>
    <row r="8" spans="1:12" x14ac:dyDescent="0.25">
      <c r="A8" s="2"/>
      <c r="B8" s="2"/>
      <c r="C8" s="2"/>
      <c r="D8" s="2" t="s">
        <v>11</v>
      </c>
      <c r="E8" s="2"/>
      <c r="F8" s="8">
        <v>27053.57</v>
      </c>
      <c r="G8" s="9"/>
      <c r="H8" s="8">
        <v>0</v>
      </c>
      <c r="I8" s="9"/>
      <c r="J8" s="8">
        <f>ROUND((F8-H8),5)</f>
        <v>27053.57</v>
      </c>
      <c r="K8" s="9"/>
      <c r="L8" s="10">
        <f>ROUND(IF(F8=0, IF(H8=0, 0, SIGN(-H8)), IF(H8=0, SIGN(F8), (F8-H8)/ABS(H8))),5)</f>
        <v>1</v>
      </c>
    </row>
    <row r="9" spans="1:12" x14ac:dyDescent="0.25">
      <c r="A9" s="2"/>
      <c r="B9" s="2"/>
      <c r="C9" s="2"/>
      <c r="D9" s="2" t="s">
        <v>12</v>
      </c>
      <c r="E9" s="2"/>
      <c r="F9" s="8">
        <v>2000</v>
      </c>
      <c r="G9" s="9"/>
      <c r="H9" s="8">
        <v>8655</v>
      </c>
      <c r="I9" s="9"/>
      <c r="J9" s="8">
        <f>ROUND((F9-H9),5)</f>
        <v>-6655</v>
      </c>
      <c r="K9" s="9"/>
      <c r="L9" s="10">
        <f>ROUND(IF(F9=0, IF(H9=0, 0, SIGN(-H9)), IF(H9=0, SIGN(F9), (F9-H9)/ABS(H9))),5)</f>
        <v>-0.76892000000000005</v>
      </c>
    </row>
    <row r="10" spans="1:12" x14ac:dyDescent="0.25">
      <c r="A10" s="2"/>
      <c r="B10" s="2"/>
      <c r="C10" s="2"/>
      <c r="D10" s="2" t="s">
        <v>13</v>
      </c>
      <c r="E10" s="2"/>
      <c r="F10" s="8"/>
      <c r="G10" s="9"/>
      <c r="H10" s="8"/>
      <c r="I10" s="9"/>
      <c r="J10" s="8"/>
      <c r="K10" s="9"/>
      <c r="L10" s="10"/>
    </row>
    <row r="11" spans="1:12" x14ac:dyDescent="0.25">
      <c r="A11" s="2"/>
      <c r="B11" s="2"/>
      <c r="C11" s="2"/>
      <c r="D11" s="2"/>
      <c r="E11" s="2" t="s">
        <v>14</v>
      </c>
      <c r="F11" s="8">
        <v>48237</v>
      </c>
      <c r="G11" s="9"/>
      <c r="H11" s="8">
        <v>0</v>
      </c>
      <c r="I11" s="9"/>
      <c r="J11" s="8">
        <f>ROUND((F11-H11),5)</f>
        <v>48237</v>
      </c>
      <c r="K11" s="9"/>
      <c r="L11" s="10">
        <f>ROUND(IF(F11=0, IF(H11=0, 0, SIGN(-H11)), IF(H11=0, SIGN(F11), (F11-H11)/ABS(H11))),5)</f>
        <v>1</v>
      </c>
    </row>
    <row r="12" spans="1:12" ht="15.75" thickBot="1" x14ac:dyDescent="0.3">
      <c r="A12" s="2"/>
      <c r="B12" s="2"/>
      <c r="C12" s="2"/>
      <c r="D12" s="2"/>
      <c r="E12" s="2" t="s">
        <v>15</v>
      </c>
      <c r="F12" s="11">
        <v>-48237</v>
      </c>
      <c r="G12" s="9"/>
      <c r="H12" s="11">
        <v>0</v>
      </c>
      <c r="I12" s="9"/>
      <c r="J12" s="11">
        <f>ROUND((F12-H12),5)</f>
        <v>-48237</v>
      </c>
      <c r="K12" s="9"/>
      <c r="L12" s="12">
        <f>ROUND(IF(F12=0, IF(H12=0, 0, SIGN(-H12)), IF(H12=0, SIGN(F12), (F12-H12)/ABS(H12))),5)</f>
        <v>-1</v>
      </c>
    </row>
    <row r="13" spans="1:12" x14ac:dyDescent="0.25">
      <c r="A13" s="2"/>
      <c r="B13" s="2"/>
      <c r="C13" s="2"/>
      <c r="D13" s="2" t="s">
        <v>16</v>
      </c>
      <c r="E13" s="2"/>
      <c r="F13" s="8">
        <f>ROUND(SUM(F10:F12),5)</f>
        <v>0</v>
      </c>
      <c r="G13" s="9"/>
      <c r="H13" s="8">
        <f>ROUND(SUM(H10:H12),5)</f>
        <v>0</v>
      </c>
      <c r="I13" s="9"/>
      <c r="J13" s="8">
        <f>ROUND((F13-H13),5)</f>
        <v>0</v>
      </c>
      <c r="K13" s="9"/>
      <c r="L13" s="10">
        <f>ROUND(IF(F13=0, IF(H13=0, 0, SIGN(-H13)), IF(H13=0, SIGN(F13), (F13-H13)/ABS(H13))),5)</f>
        <v>0</v>
      </c>
    </row>
    <row r="14" spans="1:12" x14ac:dyDescent="0.25">
      <c r="A14" s="2"/>
      <c r="B14" s="2"/>
      <c r="C14" s="2"/>
      <c r="D14" s="2" t="s">
        <v>17</v>
      </c>
      <c r="E14" s="2"/>
      <c r="F14" s="8">
        <v>90000</v>
      </c>
      <c r="G14" s="9"/>
      <c r="H14" s="8">
        <v>90000</v>
      </c>
      <c r="I14" s="9"/>
      <c r="J14" s="8">
        <f>ROUND((F14-H14),5)</f>
        <v>0</v>
      </c>
      <c r="K14" s="9"/>
      <c r="L14" s="10">
        <f>ROUND(IF(F14=0, IF(H14=0, 0, SIGN(-H14)), IF(H14=0, SIGN(F14), (F14-H14)/ABS(H14))),5)</f>
        <v>0</v>
      </c>
    </row>
    <row r="15" spans="1:12" x14ac:dyDescent="0.25">
      <c r="A15" s="2"/>
      <c r="B15" s="2"/>
      <c r="C15" s="2"/>
      <c r="D15" s="2" t="s">
        <v>18</v>
      </c>
      <c r="E15" s="2"/>
      <c r="F15" s="8">
        <v>9005</v>
      </c>
      <c r="G15" s="9"/>
      <c r="H15" s="8">
        <v>1985</v>
      </c>
      <c r="I15" s="9"/>
      <c r="J15" s="8">
        <f>ROUND((F15-H15),5)</f>
        <v>7020</v>
      </c>
      <c r="K15" s="9"/>
      <c r="L15" s="10">
        <f>ROUND(IF(F15=0, IF(H15=0, 0, SIGN(-H15)), IF(H15=0, SIGN(F15), (F15-H15)/ABS(H15))),5)</f>
        <v>3.5365199999999999</v>
      </c>
    </row>
    <row r="16" spans="1:12" x14ac:dyDescent="0.25">
      <c r="A16" s="2"/>
      <c r="B16" s="2"/>
      <c r="C16" s="2"/>
      <c r="D16" s="2" t="s">
        <v>19</v>
      </c>
      <c r="E16" s="2"/>
      <c r="F16" s="8">
        <v>254.4</v>
      </c>
      <c r="G16" s="9"/>
      <c r="H16" s="8">
        <v>965.67</v>
      </c>
      <c r="I16" s="9"/>
      <c r="J16" s="8">
        <f>ROUND((F16-H16),5)</f>
        <v>-711.27</v>
      </c>
      <c r="K16" s="9"/>
      <c r="L16" s="10">
        <f>ROUND(IF(F16=0, IF(H16=0, 0, SIGN(-H16)), IF(H16=0, SIGN(F16), (F16-H16)/ABS(H16))),5)</f>
        <v>-0.73655999999999999</v>
      </c>
    </row>
    <row r="17" spans="1:12" x14ac:dyDescent="0.25">
      <c r="A17" s="2"/>
      <c r="B17" s="2"/>
      <c r="C17" s="2"/>
      <c r="D17" s="2" t="s">
        <v>20</v>
      </c>
      <c r="E17" s="2"/>
      <c r="F17" s="8">
        <v>15529.76</v>
      </c>
      <c r="G17" s="9"/>
      <c r="H17" s="8">
        <v>0</v>
      </c>
      <c r="I17" s="9"/>
      <c r="J17" s="8">
        <f>ROUND((F17-H17),5)</f>
        <v>15529.76</v>
      </c>
      <c r="K17" s="9"/>
      <c r="L17" s="10">
        <f>ROUND(IF(F17=0, IF(H17=0, 0, SIGN(-H17)), IF(H17=0, SIGN(F17), (F17-H17)/ABS(H17))),5)</f>
        <v>1</v>
      </c>
    </row>
    <row r="18" spans="1:12" ht="15.75" thickBot="1" x14ac:dyDescent="0.3">
      <c r="A18" s="2"/>
      <c r="B18" s="2"/>
      <c r="C18" s="2"/>
      <c r="D18" s="2" t="s">
        <v>21</v>
      </c>
      <c r="E18" s="2"/>
      <c r="F18" s="13">
        <v>7596.8</v>
      </c>
      <c r="G18" s="9"/>
      <c r="H18" s="13">
        <v>2000</v>
      </c>
      <c r="I18" s="9"/>
      <c r="J18" s="13">
        <f>ROUND((F18-H18),5)</f>
        <v>5596.8</v>
      </c>
      <c r="K18" s="9"/>
      <c r="L18" s="14">
        <f>ROUND(IF(F18=0, IF(H18=0, 0, SIGN(-H18)), IF(H18=0, SIGN(F18), (F18-H18)/ABS(H18))),5)</f>
        <v>2.7984</v>
      </c>
    </row>
    <row r="19" spans="1:12" ht="15.75" thickBot="1" x14ac:dyDescent="0.3">
      <c r="A19" s="2"/>
      <c r="B19" s="2"/>
      <c r="C19" s="2" t="s">
        <v>22</v>
      </c>
      <c r="D19" s="2"/>
      <c r="E19" s="2"/>
      <c r="F19" s="15">
        <f>ROUND(SUM(F6:F9)+SUM(F13:F18),5)</f>
        <v>159899.57999999999</v>
      </c>
      <c r="G19" s="9"/>
      <c r="H19" s="15">
        <f>ROUND(SUM(H6:H9)+SUM(H13:H18),5)</f>
        <v>142127.17000000001</v>
      </c>
      <c r="I19" s="9"/>
      <c r="J19" s="15">
        <f>ROUND((F19-H19),5)</f>
        <v>17772.41</v>
      </c>
      <c r="K19" s="9"/>
      <c r="L19" s="16">
        <f>ROUND(IF(F19=0, IF(H19=0, 0, SIGN(-H19)), IF(H19=0, SIGN(F19), (F19-H19)/ABS(H19))),5)</f>
        <v>0.12504999999999999</v>
      </c>
    </row>
    <row r="20" spans="1:12" x14ac:dyDescent="0.25">
      <c r="A20" s="2"/>
      <c r="B20" s="2" t="s">
        <v>23</v>
      </c>
      <c r="C20" s="2"/>
      <c r="D20" s="2"/>
      <c r="E20" s="2"/>
      <c r="F20" s="8">
        <f>F19</f>
        <v>159899.57999999999</v>
      </c>
      <c r="G20" s="9"/>
      <c r="H20" s="8">
        <f>H19</f>
        <v>142127.17000000001</v>
      </c>
      <c r="I20" s="9"/>
      <c r="J20" s="8">
        <f>ROUND((F20-H20),5)</f>
        <v>17772.41</v>
      </c>
      <c r="K20" s="9"/>
      <c r="L20" s="10">
        <f>ROUND(IF(F20=0, IF(H20=0, 0, SIGN(-H20)), IF(H20=0, SIGN(F20), (F20-H20)/ABS(H20))),5)</f>
        <v>0.12504999999999999</v>
      </c>
    </row>
    <row r="21" spans="1:12" x14ac:dyDescent="0.25">
      <c r="A21" s="2"/>
      <c r="B21" s="2"/>
      <c r="C21" s="2" t="s">
        <v>24</v>
      </c>
      <c r="D21" s="2"/>
      <c r="E21" s="2"/>
      <c r="F21" s="8"/>
      <c r="G21" s="9"/>
      <c r="H21" s="8"/>
      <c r="I21" s="9"/>
      <c r="J21" s="8"/>
      <c r="K21" s="9"/>
      <c r="L21" s="10"/>
    </row>
    <row r="22" spans="1:12" x14ac:dyDescent="0.25">
      <c r="A22" s="2"/>
      <c r="B22" s="2"/>
      <c r="C22" s="2"/>
      <c r="D22" s="2" t="s">
        <v>25</v>
      </c>
      <c r="E22" s="2"/>
      <c r="F22" s="8">
        <v>9100</v>
      </c>
      <c r="G22" s="9"/>
      <c r="H22" s="8">
        <v>8850</v>
      </c>
      <c r="I22" s="9"/>
      <c r="J22" s="8">
        <f>ROUND((F22-H22),5)</f>
        <v>250</v>
      </c>
      <c r="K22" s="9"/>
      <c r="L22" s="10">
        <f>ROUND(IF(F22=0, IF(H22=0, 0, SIGN(-H22)), IF(H22=0, SIGN(F22), (F22-H22)/ABS(H22))),5)</f>
        <v>2.8250000000000001E-2</v>
      </c>
    </row>
    <row r="23" spans="1:12" x14ac:dyDescent="0.25">
      <c r="A23" s="2"/>
      <c r="B23" s="2"/>
      <c r="C23" s="2"/>
      <c r="D23" s="2" t="s">
        <v>26</v>
      </c>
      <c r="E23" s="2"/>
      <c r="F23" s="8">
        <v>504.46</v>
      </c>
      <c r="G23" s="9"/>
      <c r="H23" s="8">
        <v>0</v>
      </c>
      <c r="I23" s="9"/>
      <c r="J23" s="8">
        <f>ROUND((F23-H23),5)</f>
        <v>504.46</v>
      </c>
      <c r="K23" s="9"/>
      <c r="L23" s="10">
        <f>ROUND(IF(F23=0, IF(H23=0, 0, SIGN(-H23)), IF(H23=0, SIGN(F23), (F23-H23)/ABS(H23))),5)</f>
        <v>1</v>
      </c>
    </row>
    <row r="24" spans="1:12" x14ac:dyDescent="0.25">
      <c r="A24" s="2"/>
      <c r="B24" s="2"/>
      <c r="C24" s="2"/>
      <c r="D24" s="2" t="s">
        <v>27</v>
      </c>
      <c r="E24" s="2"/>
      <c r="F24" s="8">
        <v>16650</v>
      </c>
      <c r="G24" s="9"/>
      <c r="H24" s="8">
        <v>15175</v>
      </c>
      <c r="I24" s="9"/>
      <c r="J24" s="8">
        <f>ROUND((F24-H24),5)</f>
        <v>1475</v>
      </c>
      <c r="K24" s="9"/>
      <c r="L24" s="10">
        <f>ROUND(IF(F24=0, IF(H24=0, 0, SIGN(-H24)), IF(H24=0, SIGN(F24), (F24-H24)/ABS(H24))),5)</f>
        <v>9.7199999999999995E-2</v>
      </c>
    </row>
    <row r="25" spans="1:12" x14ac:dyDescent="0.25">
      <c r="A25" s="2"/>
      <c r="B25" s="2"/>
      <c r="C25" s="2"/>
      <c r="D25" s="2" t="s">
        <v>28</v>
      </c>
      <c r="E25" s="2"/>
      <c r="F25" s="8">
        <v>768.59</v>
      </c>
      <c r="G25" s="9"/>
      <c r="H25" s="8">
        <v>697.01</v>
      </c>
      <c r="I25" s="9"/>
      <c r="J25" s="8">
        <f>ROUND((F25-H25),5)</f>
        <v>71.58</v>
      </c>
      <c r="K25" s="9"/>
      <c r="L25" s="10">
        <f>ROUND(IF(F25=0, IF(H25=0, 0, SIGN(-H25)), IF(H25=0, SIGN(F25), (F25-H25)/ABS(H25))),5)</f>
        <v>0.1027</v>
      </c>
    </row>
    <row r="26" spans="1:12" x14ac:dyDescent="0.25">
      <c r="A26" s="2"/>
      <c r="B26" s="2"/>
      <c r="C26" s="2"/>
      <c r="D26" s="2" t="s">
        <v>29</v>
      </c>
      <c r="E26" s="2"/>
      <c r="F26" s="8">
        <v>82.35</v>
      </c>
      <c r="G26" s="9"/>
      <c r="H26" s="8">
        <v>79.290000000000006</v>
      </c>
      <c r="I26" s="9"/>
      <c r="J26" s="8">
        <f>ROUND((F26-H26),5)</f>
        <v>3.06</v>
      </c>
      <c r="K26" s="9"/>
      <c r="L26" s="10">
        <f>ROUND(IF(F26=0, IF(H26=0, 0, SIGN(-H26)), IF(H26=0, SIGN(F26), (F26-H26)/ABS(H26))),5)</f>
        <v>3.8589999999999999E-2</v>
      </c>
    </row>
    <row r="27" spans="1:12" x14ac:dyDescent="0.25">
      <c r="A27" s="2"/>
      <c r="B27" s="2"/>
      <c r="C27" s="2"/>
      <c r="D27" s="2" t="s">
        <v>30</v>
      </c>
      <c r="E27" s="2"/>
      <c r="F27" s="8">
        <v>853.41</v>
      </c>
      <c r="G27" s="9"/>
      <c r="H27" s="8">
        <v>1958.82</v>
      </c>
      <c r="I27" s="9"/>
      <c r="J27" s="8">
        <f>ROUND((F27-H27),5)</f>
        <v>-1105.4100000000001</v>
      </c>
      <c r="K27" s="9"/>
      <c r="L27" s="10">
        <f>ROUND(IF(F27=0, IF(H27=0, 0, SIGN(-H27)), IF(H27=0, SIGN(F27), (F27-H27)/ABS(H27))),5)</f>
        <v>-0.56432000000000004</v>
      </c>
    </row>
    <row r="28" spans="1:12" x14ac:dyDescent="0.25">
      <c r="A28" s="2"/>
      <c r="B28" s="2"/>
      <c r="C28" s="2"/>
      <c r="D28" s="2" t="s">
        <v>31</v>
      </c>
      <c r="E28" s="2"/>
      <c r="F28" s="8">
        <v>230.64</v>
      </c>
      <c r="G28" s="9"/>
      <c r="H28" s="8">
        <v>765.53</v>
      </c>
      <c r="I28" s="9"/>
      <c r="J28" s="8">
        <f>ROUND((F28-H28),5)</f>
        <v>-534.89</v>
      </c>
      <c r="K28" s="9"/>
      <c r="L28" s="10">
        <f>ROUND(IF(F28=0, IF(H28=0, 0, SIGN(-H28)), IF(H28=0, SIGN(F28), (F28-H28)/ABS(H28))),5)</f>
        <v>-0.69872000000000001</v>
      </c>
    </row>
    <row r="29" spans="1:12" x14ac:dyDescent="0.25">
      <c r="A29" s="2"/>
      <c r="B29" s="2"/>
      <c r="C29" s="2"/>
      <c r="D29" s="2" t="s">
        <v>32</v>
      </c>
      <c r="E29" s="2"/>
      <c r="F29" s="8">
        <v>0</v>
      </c>
      <c r="G29" s="9"/>
      <c r="H29" s="8">
        <v>216</v>
      </c>
      <c r="I29" s="9"/>
      <c r="J29" s="8">
        <f>ROUND((F29-H29),5)</f>
        <v>-216</v>
      </c>
      <c r="K29" s="9"/>
      <c r="L29" s="10">
        <f>ROUND(IF(F29=0, IF(H29=0, 0, SIGN(-H29)), IF(H29=0, SIGN(F29), (F29-H29)/ABS(H29))),5)</f>
        <v>-1</v>
      </c>
    </row>
    <row r="30" spans="1:12" x14ac:dyDescent="0.25">
      <c r="A30" s="2"/>
      <c r="B30" s="2"/>
      <c r="C30" s="2"/>
      <c r="D30" s="2" t="s">
        <v>33</v>
      </c>
      <c r="E30" s="2"/>
      <c r="F30" s="8">
        <v>89.22</v>
      </c>
      <c r="G30" s="9"/>
      <c r="H30" s="8">
        <v>2783.76</v>
      </c>
      <c r="I30" s="9"/>
      <c r="J30" s="8">
        <f>ROUND((F30-H30),5)</f>
        <v>-2694.54</v>
      </c>
      <c r="K30" s="9"/>
      <c r="L30" s="10">
        <f>ROUND(IF(F30=0, IF(H30=0, 0, SIGN(-H30)), IF(H30=0, SIGN(F30), (F30-H30)/ABS(H30))),5)</f>
        <v>-0.96794999999999998</v>
      </c>
    </row>
    <row r="31" spans="1:12" x14ac:dyDescent="0.25">
      <c r="A31" s="2"/>
      <c r="B31" s="2"/>
      <c r="C31" s="2"/>
      <c r="D31" s="2" t="s">
        <v>34</v>
      </c>
      <c r="E31" s="2"/>
      <c r="F31" s="8">
        <v>1077</v>
      </c>
      <c r="G31" s="9"/>
      <c r="H31" s="8">
        <v>1008</v>
      </c>
      <c r="I31" s="9"/>
      <c r="J31" s="8">
        <f>ROUND((F31-H31),5)</f>
        <v>69</v>
      </c>
      <c r="K31" s="9"/>
      <c r="L31" s="10">
        <f>ROUND(IF(F31=0, IF(H31=0, 0, SIGN(-H31)), IF(H31=0, SIGN(F31), (F31-H31)/ABS(H31))),5)</f>
        <v>6.8449999999999997E-2</v>
      </c>
    </row>
    <row r="32" spans="1:12" x14ac:dyDescent="0.25">
      <c r="A32" s="2"/>
      <c r="B32" s="2"/>
      <c r="C32" s="2"/>
      <c r="D32" s="2" t="s">
        <v>35</v>
      </c>
      <c r="E32" s="2"/>
      <c r="F32" s="8">
        <v>262</v>
      </c>
      <c r="G32" s="9"/>
      <c r="H32" s="8">
        <v>259</v>
      </c>
      <c r="I32" s="9"/>
      <c r="J32" s="8">
        <f>ROUND((F32-H32),5)</f>
        <v>3</v>
      </c>
      <c r="K32" s="9"/>
      <c r="L32" s="10">
        <f>ROUND(IF(F32=0, IF(H32=0, 0, SIGN(-H32)), IF(H32=0, SIGN(F32), (F32-H32)/ABS(H32))),5)</f>
        <v>1.158E-2</v>
      </c>
    </row>
    <row r="33" spans="1:12" x14ac:dyDescent="0.25">
      <c r="A33" s="2"/>
      <c r="B33" s="2"/>
      <c r="C33" s="2"/>
      <c r="D33" s="2" t="s">
        <v>36</v>
      </c>
      <c r="E33" s="2"/>
      <c r="F33" s="8">
        <v>289.72000000000003</v>
      </c>
      <c r="G33" s="9"/>
      <c r="H33" s="8">
        <v>289.72000000000003</v>
      </c>
      <c r="I33" s="9"/>
      <c r="J33" s="8">
        <f>ROUND((F33-H33),5)</f>
        <v>0</v>
      </c>
      <c r="K33" s="9"/>
      <c r="L33" s="10">
        <f>ROUND(IF(F33=0, IF(H33=0, 0, SIGN(-H33)), IF(H33=0, SIGN(F33), (F33-H33)/ABS(H33))),5)</f>
        <v>0</v>
      </c>
    </row>
    <row r="34" spans="1:12" x14ac:dyDescent="0.25">
      <c r="A34" s="2"/>
      <c r="B34" s="2"/>
      <c r="C34" s="2"/>
      <c r="D34" s="2" t="s">
        <v>37</v>
      </c>
      <c r="E34" s="2"/>
      <c r="F34" s="8">
        <v>304</v>
      </c>
      <c r="G34" s="9"/>
      <c r="H34" s="8">
        <v>86</v>
      </c>
      <c r="I34" s="9"/>
      <c r="J34" s="8">
        <f>ROUND((F34-H34),5)</f>
        <v>218</v>
      </c>
      <c r="K34" s="9"/>
      <c r="L34" s="10">
        <f>ROUND(IF(F34=0, IF(H34=0, 0, SIGN(-H34)), IF(H34=0, SIGN(F34), (F34-H34)/ABS(H34))),5)</f>
        <v>2.5348799999999998</v>
      </c>
    </row>
    <row r="35" spans="1:12" x14ac:dyDescent="0.25">
      <c r="A35" s="2"/>
      <c r="B35" s="2"/>
      <c r="C35" s="2"/>
      <c r="D35" s="2" t="s">
        <v>38</v>
      </c>
      <c r="E35" s="2"/>
      <c r="F35" s="8">
        <v>0</v>
      </c>
      <c r="G35" s="9"/>
      <c r="H35" s="8">
        <v>150</v>
      </c>
      <c r="I35" s="9"/>
      <c r="J35" s="8">
        <f>ROUND((F35-H35),5)</f>
        <v>-150</v>
      </c>
      <c r="K35" s="9"/>
      <c r="L35" s="10">
        <f>ROUND(IF(F35=0, IF(H35=0, 0, SIGN(-H35)), IF(H35=0, SIGN(F35), (F35-H35)/ABS(H35))),5)</f>
        <v>-1</v>
      </c>
    </row>
    <row r="36" spans="1:12" x14ac:dyDescent="0.25">
      <c r="A36" s="2"/>
      <c r="B36" s="2"/>
      <c r="C36" s="2"/>
      <c r="D36" s="2" t="s">
        <v>39</v>
      </c>
      <c r="E36" s="2"/>
      <c r="F36" s="8">
        <v>58.83</v>
      </c>
      <c r="G36" s="9"/>
      <c r="H36" s="8">
        <v>41.26</v>
      </c>
      <c r="I36" s="9"/>
      <c r="J36" s="8">
        <f>ROUND((F36-H36),5)</f>
        <v>17.57</v>
      </c>
      <c r="K36" s="9"/>
      <c r="L36" s="10">
        <f>ROUND(IF(F36=0, IF(H36=0, 0, SIGN(-H36)), IF(H36=0, SIGN(F36), (F36-H36)/ABS(H36))),5)</f>
        <v>0.42584</v>
      </c>
    </row>
    <row r="37" spans="1:12" x14ac:dyDescent="0.25">
      <c r="A37" s="2"/>
      <c r="B37" s="2"/>
      <c r="C37" s="2"/>
      <c r="D37" s="2" t="s">
        <v>40</v>
      </c>
      <c r="E37" s="2"/>
      <c r="F37" s="8">
        <v>76125</v>
      </c>
      <c r="G37" s="9"/>
      <c r="H37" s="8">
        <v>75799</v>
      </c>
      <c r="I37" s="9"/>
      <c r="J37" s="8">
        <f>ROUND((F37-H37),5)</f>
        <v>326</v>
      </c>
      <c r="K37" s="9"/>
      <c r="L37" s="10">
        <f>ROUND(IF(F37=0, IF(H37=0, 0, SIGN(-H37)), IF(H37=0, SIGN(F37), (F37-H37)/ABS(H37))),5)</f>
        <v>4.3E-3</v>
      </c>
    </row>
    <row r="38" spans="1:12" x14ac:dyDescent="0.25">
      <c r="A38" s="2"/>
      <c r="B38" s="2"/>
      <c r="C38" s="2"/>
      <c r="D38" s="2" t="s">
        <v>41</v>
      </c>
      <c r="E38" s="2"/>
      <c r="F38" s="8">
        <v>1201.58</v>
      </c>
      <c r="G38" s="9"/>
      <c r="H38" s="8">
        <v>1809.62</v>
      </c>
      <c r="I38" s="9"/>
      <c r="J38" s="8">
        <f>ROUND((F38-H38),5)</f>
        <v>-608.04</v>
      </c>
      <c r="K38" s="9"/>
      <c r="L38" s="10">
        <f>ROUND(IF(F38=0, IF(H38=0, 0, SIGN(-H38)), IF(H38=0, SIGN(F38), (F38-H38)/ABS(H38))),5)</f>
        <v>-0.33600000000000002</v>
      </c>
    </row>
    <row r="39" spans="1:12" x14ac:dyDescent="0.25">
      <c r="A39" s="2"/>
      <c r="B39" s="2"/>
      <c r="C39" s="2"/>
      <c r="D39" s="2" t="s">
        <v>42</v>
      </c>
      <c r="E39" s="2"/>
      <c r="F39" s="8">
        <v>769.69</v>
      </c>
      <c r="G39" s="9"/>
      <c r="H39" s="8">
        <v>1019.85</v>
      </c>
      <c r="I39" s="9"/>
      <c r="J39" s="8">
        <f>ROUND((F39-H39),5)</f>
        <v>-250.16</v>
      </c>
      <c r="K39" s="9"/>
      <c r="L39" s="10">
        <f>ROUND(IF(F39=0, IF(H39=0, 0, SIGN(-H39)), IF(H39=0, SIGN(F39), (F39-H39)/ABS(H39))),5)</f>
        <v>-0.24529000000000001</v>
      </c>
    </row>
    <row r="40" spans="1:12" x14ac:dyDescent="0.25">
      <c r="A40" s="2"/>
      <c r="B40" s="2"/>
      <c r="C40" s="2"/>
      <c r="D40" s="2" t="s">
        <v>43</v>
      </c>
      <c r="E40" s="2"/>
      <c r="F40" s="8">
        <v>3183.14</v>
      </c>
      <c r="G40" s="9"/>
      <c r="H40" s="8">
        <v>0</v>
      </c>
      <c r="I40" s="9"/>
      <c r="J40" s="8">
        <f>ROUND((F40-H40),5)</f>
        <v>3183.14</v>
      </c>
      <c r="K40" s="9"/>
      <c r="L40" s="10">
        <f>ROUND(IF(F40=0, IF(H40=0, 0, SIGN(-H40)), IF(H40=0, SIGN(F40), (F40-H40)/ABS(H40))),5)</f>
        <v>1</v>
      </c>
    </row>
    <row r="41" spans="1:12" x14ac:dyDescent="0.25">
      <c r="A41" s="2"/>
      <c r="B41" s="2"/>
      <c r="C41" s="2"/>
      <c r="D41" s="2" t="s">
        <v>44</v>
      </c>
      <c r="E41" s="2"/>
      <c r="F41" s="8">
        <v>0</v>
      </c>
      <c r="G41" s="9"/>
      <c r="H41" s="8">
        <v>1739.73</v>
      </c>
      <c r="I41" s="9"/>
      <c r="J41" s="8">
        <f>ROUND((F41-H41),5)</f>
        <v>-1739.73</v>
      </c>
      <c r="K41" s="9"/>
      <c r="L41" s="10">
        <f>ROUND(IF(F41=0, IF(H41=0, 0, SIGN(-H41)), IF(H41=0, SIGN(F41), (F41-H41)/ABS(H41))),5)</f>
        <v>-1</v>
      </c>
    </row>
    <row r="42" spans="1:12" x14ac:dyDescent="0.25">
      <c r="A42" s="2"/>
      <c r="B42" s="2"/>
      <c r="C42" s="2"/>
      <c r="D42" s="2" t="s">
        <v>45</v>
      </c>
      <c r="E42" s="2"/>
      <c r="F42" s="8">
        <v>15693.75</v>
      </c>
      <c r="G42" s="9"/>
      <c r="H42" s="8">
        <v>16212.5</v>
      </c>
      <c r="I42" s="9"/>
      <c r="J42" s="8">
        <f>ROUND((F42-H42),5)</f>
        <v>-518.75</v>
      </c>
      <c r="K42" s="9"/>
      <c r="L42" s="10">
        <f>ROUND(IF(F42=0, IF(H42=0, 0, SIGN(-H42)), IF(H42=0, SIGN(F42), (F42-H42)/ABS(H42))),5)</f>
        <v>-3.2000000000000001E-2</v>
      </c>
    </row>
    <row r="43" spans="1:12" x14ac:dyDescent="0.25">
      <c r="A43" s="2"/>
      <c r="B43" s="2"/>
      <c r="C43" s="2"/>
      <c r="D43" s="2" t="s">
        <v>46</v>
      </c>
      <c r="E43" s="2"/>
      <c r="F43" s="8">
        <v>150</v>
      </c>
      <c r="G43" s="9"/>
      <c r="H43" s="8">
        <v>71.430000000000007</v>
      </c>
      <c r="I43" s="9"/>
      <c r="J43" s="8">
        <f>ROUND((F43-H43),5)</f>
        <v>78.569999999999993</v>
      </c>
      <c r="K43" s="9"/>
      <c r="L43" s="10">
        <f>ROUND(IF(F43=0, IF(H43=0, 0, SIGN(-H43)), IF(H43=0, SIGN(F43), (F43-H43)/ABS(H43))),5)</f>
        <v>1.09996</v>
      </c>
    </row>
    <row r="44" spans="1:12" x14ac:dyDescent="0.25">
      <c r="A44" s="2"/>
      <c r="B44" s="2"/>
      <c r="C44" s="2"/>
      <c r="D44" s="2" t="s">
        <v>47</v>
      </c>
      <c r="E44" s="2"/>
      <c r="F44" s="8">
        <v>5514.41</v>
      </c>
      <c r="G44" s="9"/>
      <c r="H44" s="8">
        <v>175</v>
      </c>
      <c r="I44" s="9"/>
      <c r="J44" s="8">
        <f>ROUND((F44-H44),5)</f>
        <v>5339.41</v>
      </c>
      <c r="K44" s="9"/>
      <c r="L44" s="10">
        <f>ROUND(IF(F44=0, IF(H44=0, 0, SIGN(-H44)), IF(H44=0, SIGN(F44), (F44-H44)/ABS(H44))),5)</f>
        <v>30.510909999999999</v>
      </c>
    </row>
    <row r="45" spans="1:12" x14ac:dyDescent="0.25">
      <c r="A45" s="2"/>
      <c r="B45" s="2"/>
      <c r="C45" s="2"/>
      <c r="D45" s="2" t="s">
        <v>48</v>
      </c>
      <c r="E45" s="2"/>
      <c r="F45" s="8">
        <v>374.48</v>
      </c>
      <c r="G45" s="9"/>
      <c r="H45" s="8">
        <v>316.41000000000003</v>
      </c>
      <c r="I45" s="9"/>
      <c r="J45" s="8">
        <f>ROUND((F45-H45),5)</f>
        <v>58.07</v>
      </c>
      <c r="K45" s="9"/>
      <c r="L45" s="10">
        <f>ROUND(IF(F45=0, IF(H45=0, 0, SIGN(-H45)), IF(H45=0, SIGN(F45), (F45-H45)/ABS(H45))),5)</f>
        <v>0.18353</v>
      </c>
    </row>
    <row r="46" spans="1:12" x14ac:dyDescent="0.25">
      <c r="A46" s="2"/>
      <c r="B46" s="2"/>
      <c r="C46" s="2"/>
      <c r="D46" s="2" t="s">
        <v>49</v>
      </c>
      <c r="E46" s="2"/>
      <c r="F46" s="8">
        <v>166.13</v>
      </c>
      <c r="G46" s="9"/>
      <c r="H46" s="8">
        <v>230.98</v>
      </c>
      <c r="I46" s="9"/>
      <c r="J46" s="8">
        <f>ROUND((F46-H46),5)</f>
        <v>-64.849999999999994</v>
      </c>
      <c r="K46" s="9"/>
      <c r="L46" s="10">
        <f>ROUND(IF(F46=0, IF(H46=0, 0, SIGN(-H46)), IF(H46=0, SIGN(F46), (F46-H46)/ABS(H46))),5)</f>
        <v>-0.28076000000000001</v>
      </c>
    </row>
    <row r="47" spans="1:12" x14ac:dyDescent="0.25">
      <c r="A47" s="2"/>
      <c r="B47" s="2"/>
      <c r="C47" s="2"/>
      <c r="D47" s="2" t="s">
        <v>50</v>
      </c>
      <c r="E47" s="2"/>
      <c r="F47" s="8">
        <v>0</v>
      </c>
      <c r="G47" s="9"/>
      <c r="H47" s="8">
        <v>30.26</v>
      </c>
      <c r="I47" s="9"/>
      <c r="J47" s="8">
        <f>ROUND((F47-H47),5)</f>
        <v>-30.26</v>
      </c>
      <c r="K47" s="9"/>
      <c r="L47" s="10">
        <f>ROUND(IF(F47=0, IF(H47=0, 0, SIGN(-H47)), IF(H47=0, SIGN(F47), (F47-H47)/ABS(H47))),5)</f>
        <v>-1</v>
      </c>
    </row>
    <row r="48" spans="1:12" x14ac:dyDescent="0.25">
      <c r="A48" s="2"/>
      <c r="B48" s="2"/>
      <c r="C48" s="2"/>
      <c r="D48" s="2" t="s">
        <v>51</v>
      </c>
      <c r="E48" s="2"/>
      <c r="F48" s="8">
        <v>1489.43</v>
      </c>
      <c r="G48" s="9"/>
      <c r="H48" s="8">
        <v>1397.72</v>
      </c>
      <c r="I48" s="9"/>
      <c r="J48" s="8">
        <f>ROUND((F48-H48),5)</f>
        <v>91.71</v>
      </c>
      <c r="K48" s="9"/>
      <c r="L48" s="10">
        <f>ROUND(IF(F48=0, IF(H48=0, 0, SIGN(-H48)), IF(H48=0, SIGN(F48), (F48-H48)/ABS(H48))),5)</f>
        <v>6.5610000000000002E-2</v>
      </c>
    </row>
    <row r="49" spans="1:12" ht="15.75" thickBot="1" x14ac:dyDescent="0.3">
      <c r="A49" s="2"/>
      <c r="B49" s="2"/>
      <c r="C49" s="2"/>
      <c r="D49" s="2" t="s">
        <v>52</v>
      </c>
      <c r="E49" s="2"/>
      <c r="F49" s="13">
        <v>0</v>
      </c>
      <c r="G49" s="9"/>
      <c r="H49" s="13">
        <v>1900</v>
      </c>
      <c r="I49" s="9"/>
      <c r="J49" s="13">
        <f>ROUND((F49-H49),5)</f>
        <v>-1900</v>
      </c>
      <c r="K49" s="9"/>
      <c r="L49" s="14">
        <f>ROUND(IF(F49=0, IF(H49=0, 0, SIGN(-H49)), IF(H49=0, SIGN(F49), (F49-H49)/ABS(H49))),5)</f>
        <v>-1</v>
      </c>
    </row>
    <row r="50" spans="1:12" ht="15.75" thickBot="1" x14ac:dyDescent="0.3">
      <c r="A50" s="2"/>
      <c r="B50" s="2"/>
      <c r="C50" s="2" t="s">
        <v>53</v>
      </c>
      <c r="D50" s="2"/>
      <c r="E50" s="2"/>
      <c r="F50" s="17">
        <f>ROUND(SUM(F21:F49),5)</f>
        <v>134937.82999999999</v>
      </c>
      <c r="G50" s="9"/>
      <c r="H50" s="17">
        <f>ROUND(SUM(H21:H49),5)</f>
        <v>133061.89000000001</v>
      </c>
      <c r="I50" s="9"/>
      <c r="J50" s="17">
        <f>ROUND((F50-H50),5)</f>
        <v>1875.94</v>
      </c>
      <c r="K50" s="9"/>
      <c r="L50" s="18">
        <f>ROUND(IF(F50=0, IF(H50=0, 0, SIGN(-H50)), IF(H50=0, SIGN(F50), (F50-H50)/ABS(H50))),5)</f>
        <v>1.41E-2</v>
      </c>
    </row>
    <row r="51" spans="1:12" s="21" customFormat="1" ht="12" thickBot="1" x14ac:dyDescent="0.25">
      <c r="A51" s="2" t="s">
        <v>54</v>
      </c>
      <c r="B51" s="2"/>
      <c r="C51" s="2"/>
      <c r="D51" s="2"/>
      <c r="E51" s="2"/>
      <c r="F51" s="19">
        <f>ROUND(F20-F50,5)</f>
        <v>24961.75</v>
      </c>
      <c r="G51" s="2"/>
      <c r="H51" s="19">
        <f>ROUND(H20-H50,5)</f>
        <v>9065.2800000000007</v>
      </c>
      <c r="I51" s="2"/>
      <c r="J51" s="19">
        <f>ROUND((F51-H51),5)</f>
        <v>15896.47</v>
      </c>
      <c r="K51" s="2"/>
      <c r="L51" s="20">
        <f>ROUND(IF(F51=0, IF(H51=0, 0, SIGN(-H51)), IF(H51=0, SIGN(F51), (F51-H51)/ABS(H51))),5)</f>
        <v>1.75356</v>
      </c>
    </row>
    <row r="52" spans="1:12" ht="15.75" thickTop="1" x14ac:dyDescent="0.25"/>
  </sheetData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Dankucera</dc:creator>
  <cp:lastModifiedBy>Dankucera</cp:lastModifiedBy>
  <dcterms:created xsi:type="dcterms:W3CDTF">2021-10-25T18:24:47Z</dcterms:created>
  <dcterms:modified xsi:type="dcterms:W3CDTF">2021-10-25T18:28:31Z</dcterms:modified>
</cp:coreProperties>
</file>