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Volumes/Data/USER/EMILYW/board/packet 1909/"/>
    </mc:Choice>
  </mc:AlternateContent>
  <xr:revisionPtr revIDLastSave="0" documentId="13_ncr:1_{FC722406-43F6-0843-BFF5-173626B36EAB}" xr6:coauthVersionLast="36" xr6:coauthVersionMax="36" xr10:uidLastSave="{00000000-0000-0000-0000-000000000000}"/>
  <bookViews>
    <workbookView xWindow="0" yWindow="460" windowWidth="21600" windowHeight="9640" xr2:uid="{00000000-000D-0000-FFFF-FFFF00000000}"/>
  </bookViews>
  <sheets>
    <sheet name="IDB B2021 Budget Proposal" sheetId="1" r:id="rId1"/>
  </sheets>
  <calcPr calcId="181029"/>
</workbook>
</file>

<file path=xl/calcChain.xml><?xml version="1.0" encoding="utf-8"?>
<calcChain xmlns="http://schemas.openxmlformats.org/spreadsheetml/2006/main">
  <c r="B20" i="1" l="1"/>
  <c r="F20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C46" i="1"/>
  <c r="C51" i="1" s="1"/>
  <c r="F46" i="1"/>
  <c r="F47" i="1"/>
  <c r="F48" i="1"/>
  <c r="F49" i="1"/>
  <c r="F50" i="1"/>
  <c r="D51" i="1"/>
  <c r="D52" i="1" s="1"/>
  <c r="E51" i="1"/>
  <c r="E52" i="1"/>
  <c r="B15" i="1"/>
  <c r="F8" i="1"/>
  <c r="F51" i="1" l="1"/>
  <c r="B51" i="1"/>
  <c r="B52" i="1" s="1"/>
  <c r="F52" i="1" s="1"/>
  <c r="D9" i="1"/>
  <c r="C9" i="1"/>
  <c r="D15" i="1"/>
  <c r="C15" i="1"/>
  <c r="C16" i="1" l="1"/>
  <c r="D16" i="1"/>
  <c r="B9" i="1" l="1"/>
  <c r="B16" i="1" s="1"/>
  <c r="E7" i="1" l="1"/>
  <c r="F7" i="1" s="1"/>
  <c r="E9" i="1" l="1"/>
  <c r="F14" i="1"/>
  <c r="F13" i="1"/>
  <c r="F12" i="1"/>
  <c r="E11" i="1" l="1"/>
  <c r="E15" i="1" l="1"/>
  <c r="F11" i="1"/>
  <c r="F9" i="1"/>
  <c r="E16" i="1" l="1"/>
  <c r="F16" i="1" s="1"/>
  <c r="F15" i="1"/>
</calcChain>
</file>

<file path=xl/sharedStrings.xml><?xml version="1.0" encoding="utf-8"?>
<sst xmlns="http://schemas.openxmlformats.org/spreadsheetml/2006/main" count="110" uniqueCount="61">
  <si>
    <t>130SD</t>
  </si>
  <si>
    <t>131</t>
  </si>
  <si>
    <t>0001</t>
  </si>
  <si>
    <t>J01</t>
  </si>
  <si>
    <t>RESOURCES</t>
  </si>
  <si>
    <t xml:space="preserve">  Appropriations</t>
  </si>
  <si>
    <t>Appropriation</t>
  </si>
  <si>
    <t xml:space="preserve"> </t>
  </si>
  <si>
    <t>APPROP</t>
  </si>
  <si>
    <t xml:space="preserve">  Receipts</t>
  </si>
  <si>
    <t>Federal Support</t>
  </si>
  <si>
    <t>RECEIPTS</t>
  </si>
  <si>
    <t>Gov Fund Type Transfers - Other Agencies</t>
  </si>
  <si>
    <t>Refunds &amp; Reimbursements</t>
  </si>
  <si>
    <t>Unearned Receipts</t>
  </si>
  <si>
    <t xml:space="preserve">  Receipts TOTAL:</t>
  </si>
  <si>
    <t>TOTAL RESOURCES:</t>
  </si>
  <si>
    <t>DISPOSITION OF RESOURCES</t>
  </si>
  <si>
    <t xml:space="preserve">  Expenditures</t>
  </si>
  <si>
    <t>EXPENDITURES</t>
  </si>
  <si>
    <t>Personal Travel In State</t>
  </si>
  <si>
    <t>State Vehicle Operation</t>
  </si>
  <si>
    <t>Depreciation</t>
  </si>
  <si>
    <t>Personal Travel Out of State</t>
  </si>
  <si>
    <t>Office Supplies</t>
  </si>
  <si>
    <t>Facility Maintenance Supplies</t>
  </si>
  <si>
    <t>Other Supplies</t>
  </si>
  <si>
    <t>Printing &amp; Binding</t>
  </si>
  <si>
    <t>Food</t>
  </si>
  <si>
    <t>Uniforms &amp; Related Items</t>
  </si>
  <si>
    <t>Postage</t>
  </si>
  <si>
    <t>Communications</t>
  </si>
  <si>
    <t>Rentals</t>
  </si>
  <si>
    <t>Utilities</t>
  </si>
  <si>
    <t>Professional &amp; Scientific Services</t>
  </si>
  <si>
    <t>Outside Services</t>
  </si>
  <si>
    <t>Advertising &amp; Publicity</t>
  </si>
  <si>
    <t>Outside Repairs/Service</t>
  </si>
  <si>
    <t>Reimbursement to Other Agencies</t>
  </si>
  <si>
    <t>ITS Reimbursements</t>
  </si>
  <si>
    <t>IT Outside Services</t>
  </si>
  <si>
    <t>Gov Fund Type Transfers - Auditor of State Services</t>
  </si>
  <si>
    <t>Gov Fund Type Transfers - Other Agencies Services</t>
  </si>
  <si>
    <t>Office Equipment</t>
  </si>
  <si>
    <t>Equipment - Non-Inventory</t>
  </si>
  <si>
    <t>IT Equipment</t>
  </si>
  <si>
    <t>Other Expense &amp; Obligations</t>
  </si>
  <si>
    <t>Fees</t>
  </si>
  <si>
    <t>Refunds-Other</t>
  </si>
  <si>
    <t>Aid to Individuals</t>
  </si>
  <si>
    <t xml:space="preserve">  Expenditures TOTAL:</t>
  </si>
  <si>
    <t>TOTAL DISPOSITION OF RESOURCES:</t>
  </si>
  <si>
    <t>Personal Services-Salaries+OCIO</t>
  </si>
  <si>
    <t>Rate Adjustment 2.1%</t>
  </si>
  <si>
    <t>2020 BASE BUDGET</t>
  </si>
  <si>
    <t>Iowa Department for the Blind</t>
  </si>
  <si>
    <t>2021 Proposed Budget</t>
  </si>
  <si>
    <t>Total State Appropriation</t>
  </si>
  <si>
    <t>4+ Program Adjustments</t>
  </si>
  <si>
    <t>General Adjustments to Base</t>
  </si>
  <si>
    <t>Salary Cost of Living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</si>
</sst>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4">
    <font>
      <sz val="10"/>
      <color rgb="FF000000"/>
      <name val="Arial"/>
    </font>
    <font>
      <sz val="6"/>
      <color rgb="FF0000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sz val="9"/>
      <color rgb="FFFFFFFF"/>
      <name val="Arial"/>
    </font>
    <font>
      <sz val="9"/>
      <color rgb="FF000000"/>
      <name val="Arial"/>
    </font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164" fontId="1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right" wrapText="1"/>
    </xf>
    <xf numFmtId="164" fontId="3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4" fontId="5" fillId="0" borderId="0" xfId="1" applyNumberFormat="1" applyFont="1" applyFill="1" applyAlignment="1">
      <alignment horizontal="left" vertical="top" wrapText="1"/>
    </xf>
    <xf numFmtId="164" fontId="5" fillId="0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horizontal="left" vertical="top"/>
    </xf>
    <xf numFmtId="164" fontId="2" fillId="0" borderId="0" xfId="1" applyNumberFormat="1" applyFont="1" applyFill="1" applyAlignment="1">
      <alignment horizontal="right" vertical="top"/>
    </xf>
    <xf numFmtId="164" fontId="4" fillId="0" borderId="0" xfId="1" applyNumberFormat="1" applyFont="1" applyFill="1" applyAlignment="1">
      <alignment horizontal="left" vertical="center"/>
    </xf>
    <xf numFmtId="164" fontId="0" fillId="0" borderId="0" xfId="1" applyNumberFormat="1" applyFont="1" applyFill="1" applyAlignment="1"/>
    <xf numFmtId="37" fontId="2" fillId="0" borderId="0" xfId="1" applyNumberFormat="1" applyFont="1" applyFill="1" applyAlignment="1">
      <alignment horizontal="right" vertical="top"/>
    </xf>
    <xf numFmtId="37" fontId="2" fillId="0" borderId="0" xfId="1" applyNumberFormat="1" applyFont="1" applyFill="1" applyAlignment="1">
      <alignment horizontal="left"/>
    </xf>
    <xf numFmtId="37" fontId="5" fillId="0" borderId="0" xfId="1" applyNumberFormat="1" applyFont="1" applyFill="1" applyAlignment="1">
      <alignment horizontal="right" vertical="top"/>
    </xf>
    <xf numFmtId="37" fontId="2" fillId="0" borderId="0" xfId="1" applyNumberFormat="1" applyFont="1" applyFill="1" applyAlignment="1">
      <alignment horizontal="left" vertical="top"/>
    </xf>
    <xf numFmtId="164" fontId="7" fillId="0" borderId="0" xfId="1" applyNumberFormat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3" fontId="2" fillId="0" borderId="0" xfId="1" applyNumberFormat="1" applyFont="1" applyFill="1" applyAlignment="1">
      <alignment horizontal="left" vertical="top"/>
    </xf>
    <xf numFmtId="3" fontId="2" fillId="0" borderId="0" xfId="1" applyNumberFormat="1" applyFont="1" applyFill="1" applyAlignment="1">
      <alignment horizontal="left"/>
    </xf>
    <xf numFmtId="3" fontId="7" fillId="0" borderId="0" xfId="1" applyNumberFormat="1" applyFont="1" applyFill="1" applyAlignment="1">
      <alignment horizontal="right" vertical="top"/>
    </xf>
    <xf numFmtId="37" fontId="7" fillId="0" borderId="0" xfId="1" applyNumberFormat="1" applyFont="1" applyFill="1" applyAlignment="1">
      <alignment horizontal="right" vertical="top"/>
    </xf>
    <xf numFmtId="164" fontId="9" fillId="0" borderId="0" xfId="1" applyNumberFormat="1" applyFont="1" applyFill="1" applyAlignment="1">
      <alignment horizontal="left"/>
    </xf>
    <xf numFmtId="164" fontId="9" fillId="0" borderId="0" xfId="1" applyNumberFormat="1" applyFont="1" applyFill="1" applyAlignment="1"/>
    <xf numFmtId="164" fontId="8" fillId="0" borderId="0" xfId="1" applyNumberFormat="1" applyFont="1" applyFill="1" applyAlignment="1">
      <alignment horizontal="left" vertical="top" wrapText="1"/>
    </xf>
    <xf numFmtId="164" fontId="11" fillId="0" borderId="0" xfId="1" applyNumberFormat="1" applyFont="1" applyFill="1" applyAlignment="1">
      <alignment horizontal="left" vertical="center"/>
    </xf>
    <xf numFmtId="164" fontId="11" fillId="0" borderId="0" xfId="1" applyNumberFormat="1" applyFont="1" applyFill="1" applyAlignment="1">
      <alignment horizontal="center" vertical="center" wrapText="1"/>
    </xf>
    <xf numFmtId="164" fontId="11" fillId="0" borderId="0" xfId="1" applyNumberFormat="1" applyFont="1" applyFill="1" applyAlignment="1">
      <alignment horizontal="right" wrapText="1"/>
    </xf>
    <xf numFmtId="164" fontId="11" fillId="0" borderId="0" xfId="1" applyNumberFormat="1" applyFont="1" applyFill="1" applyAlignment="1">
      <alignment horizontal="left"/>
    </xf>
    <xf numFmtId="37" fontId="11" fillId="0" borderId="0" xfId="1" applyNumberFormat="1" applyFont="1" applyFill="1" applyAlignment="1">
      <alignment horizontal="left"/>
    </xf>
    <xf numFmtId="1" fontId="11" fillId="0" borderId="0" xfId="1" applyNumberFormat="1" applyFont="1" applyFill="1" applyAlignment="1">
      <alignment horizontal="left"/>
    </xf>
    <xf numFmtId="164" fontId="12" fillId="0" borderId="0" xfId="1" applyNumberFormat="1" applyFont="1" applyFill="1" applyAlignment="1">
      <alignment horizontal="left"/>
    </xf>
    <xf numFmtId="164" fontId="9" fillId="0" borderId="0" xfId="1" applyNumberFormat="1" applyFont="1" applyFill="1" applyAlignment="1">
      <alignment horizontal="left" vertical="top" wrapText="1"/>
    </xf>
    <xf numFmtId="37" fontId="9" fillId="0" borderId="0" xfId="1" applyNumberFormat="1" applyFont="1" applyFill="1" applyAlignment="1">
      <alignment horizontal="right" vertical="top"/>
    </xf>
    <xf numFmtId="3" fontId="9" fillId="0" borderId="0" xfId="1" applyNumberFormat="1" applyFont="1" applyFill="1" applyAlignment="1">
      <alignment horizontal="right" vertical="top"/>
    </xf>
    <xf numFmtId="164" fontId="9" fillId="0" borderId="0" xfId="1" applyNumberFormat="1" applyFont="1" applyFill="1" applyAlignment="1">
      <alignment horizontal="right" vertical="top"/>
    </xf>
    <xf numFmtId="164" fontId="13" fillId="0" borderId="0" xfId="1" applyNumberFormat="1" applyFont="1" applyFill="1" applyAlignment="1">
      <alignment horizontal="left"/>
    </xf>
    <xf numFmtId="164" fontId="11" fillId="0" borderId="0" xfId="1" applyNumberFormat="1" applyFont="1" applyFill="1" applyAlignment="1">
      <alignment horizontal="left" vertical="top"/>
    </xf>
    <xf numFmtId="37" fontId="11" fillId="0" borderId="0" xfId="1" applyNumberFormat="1" applyFont="1" applyFill="1" applyAlignment="1">
      <alignment horizontal="right" vertical="top"/>
    </xf>
    <xf numFmtId="3" fontId="11" fillId="0" borderId="0" xfId="1" applyNumberFormat="1" applyFont="1" applyFill="1" applyAlignment="1">
      <alignment horizontal="right" vertical="top"/>
    </xf>
    <xf numFmtId="164" fontId="11" fillId="0" borderId="0" xfId="1" applyNumberFormat="1" applyFont="1" applyFill="1" applyAlignment="1">
      <alignment horizontal="right" vertical="top"/>
    </xf>
    <xf numFmtId="164" fontId="13" fillId="0" borderId="0" xfId="1" applyNumberFormat="1" applyFont="1" applyFill="1" applyAlignment="1">
      <alignment horizontal="left" vertical="center"/>
    </xf>
    <xf numFmtId="165" fontId="9" fillId="0" borderId="0" xfId="1" applyNumberFormat="1" applyFont="1" applyFill="1" applyAlignment="1">
      <alignment horizontal="right" vertical="top"/>
    </xf>
    <xf numFmtId="164" fontId="10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2" zoomScaleNormal="100" workbookViewId="0">
      <selection activeCell="F16" sqref="F16"/>
    </sheetView>
  </sheetViews>
  <sheetFormatPr baseColWidth="10" defaultColWidth="9.1640625" defaultRowHeight="16"/>
  <cols>
    <col min="1" max="1" width="29.1640625" style="12" customWidth="1"/>
    <col min="2" max="7" width="14.6640625" style="12" customWidth="1"/>
    <col min="8" max="13" width="0.33203125" style="12" customWidth="1"/>
    <col min="14" max="14" width="4.6640625" style="12" customWidth="1"/>
    <col min="15" max="16" width="9.1640625" style="12"/>
    <col min="17" max="17" width="12.83203125" style="24" bestFit="1" customWidth="1"/>
    <col min="18" max="16384" width="9.1640625" style="12"/>
  </cols>
  <sheetData>
    <row r="1" spans="1:17" ht="43.25" customHeight="1">
      <c r="A1" s="44" t="s">
        <v>55</v>
      </c>
      <c r="B1" s="45"/>
      <c r="C1" s="45"/>
      <c r="D1" s="45"/>
      <c r="E1" s="45"/>
      <c r="F1" s="45"/>
    </row>
    <row r="2" spans="1:17" s="1" customFormat="1" ht="35" customHeight="1">
      <c r="A2" s="46" t="s">
        <v>56</v>
      </c>
      <c r="B2" s="47"/>
      <c r="C2" s="47"/>
      <c r="D2" s="47"/>
      <c r="E2" s="47"/>
      <c r="F2" s="47"/>
      <c r="G2" s="4"/>
      <c r="H2" s="2"/>
      <c r="I2" s="2"/>
      <c r="J2" s="2"/>
      <c r="K2" s="2"/>
      <c r="L2" s="2"/>
      <c r="M2" s="2"/>
      <c r="Q2" s="23"/>
    </row>
    <row r="3" spans="1:17" s="1" customFormat="1" ht="35" customHeight="1">
      <c r="A3" s="3"/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Q3" s="23"/>
    </row>
    <row r="4" spans="1:17" s="1" customFormat="1" ht="62" customHeight="1">
      <c r="A4" s="26"/>
      <c r="B4" s="27" t="s">
        <v>54</v>
      </c>
      <c r="C4" s="27" t="s">
        <v>59</v>
      </c>
      <c r="D4" s="27" t="s">
        <v>60</v>
      </c>
      <c r="E4" s="27" t="s">
        <v>58</v>
      </c>
      <c r="F4" s="27" t="s">
        <v>56</v>
      </c>
      <c r="G4" s="28"/>
      <c r="H4" s="29"/>
      <c r="I4" s="29"/>
      <c r="J4" s="29"/>
      <c r="K4" s="29"/>
      <c r="L4" s="29"/>
      <c r="M4" s="29"/>
      <c r="Q4" s="23"/>
    </row>
    <row r="5" spans="1:17" s="1" customFormat="1" ht="18.25" customHeight="1">
      <c r="A5" s="23" t="s">
        <v>4</v>
      </c>
      <c r="B5" s="30"/>
      <c r="C5" s="31"/>
      <c r="D5" s="31"/>
      <c r="E5" s="31"/>
      <c r="F5" s="31"/>
      <c r="G5" s="29"/>
      <c r="H5" s="32"/>
      <c r="I5" s="32"/>
      <c r="J5" s="32"/>
      <c r="K5" s="32"/>
      <c r="L5" s="32"/>
      <c r="M5" s="32"/>
      <c r="Q5" s="23"/>
    </row>
    <row r="6" spans="1:17" s="1" customFormat="1" ht="18.25" hidden="1" customHeight="1">
      <c r="A6" s="29" t="s">
        <v>5</v>
      </c>
      <c r="B6" s="30"/>
      <c r="C6" s="31"/>
      <c r="D6" s="31"/>
      <c r="E6" s="31"/>
      <c r="F6" s="31"/>
      <c r="G6" s="29"/>
      <c r="H6" s="32"/>
      <c r="I6" s="32"/>
      <c r="J6" s="32"/>
      <c r="K6" s="32"/>
      <c r="L6" s="32"/>
      <c r="M6" s="32"/>
      <c r="Q6" s="23"/>
    </row>
    <row r="7" spans="1:17" s="1" customFormat="1" ht="18.25" hidden="1" customHeight="1">
      <c r="A7" s="33" t="s">
        <v>6</v>
      </c>
      <c r="B7" s="34">
        <v>2252001</v>
      </c>
      <c r="C7" s="35"/>
      <c r="D7" s="35"/>
      <c r="E7" s="35">
        <f>+E51*0.213</f>
        <v>166336.59899999999</v>
      </c>
      <c r="F7" s="36">
        <f>+B7+C7+E7</f>
        <v>2418337.5989999999</v>
      </c>
      <c r="G7" s="36" t="s">
        <v>7</v>
      </c>
      <c r="H7" s="37" t="s">
        <v>0</v>
      </c>
      <c r="I7" s="37" t="s">
        <v>1</v>
      </c>
      <c r="J7" s="37" t="s">
        <v>2</v>
      </c>
      <c r="K7" s="37" t="s">
        <v>3</v>
      </c>
      <c r="L7" s="37" t="s">
        <v>4</v>
      </c>
      <c r="M7" s="37" t="s">
        <v>8</v>
      </c>
      <c r="Q7" s="23"/>
    </row>
    <row r="8" spans="1:17" s="1" customFormat="1" ht="18.25" hidden="1" customHeight="1">
      <c r="A8" s="33" t="s">
        <v>53</v>
      </c>
      <c r="B8" s="34"/>
      <c r="C8" s="35"/>
      <c r="D8" s="35">
        <v>124369</v>
      </c>
      <c r="E8" s="35"/>
      <c r="F8" s="36">
        <f>+D8</f>
        <v>124369</v>
      </c>
      <c r="G8" s="36" t="s">
        <v>7</v>
      </c>
      <c r="H8" s="37"/>
      <c r="I8" s="37"/>
      <c r="J8" s="37"/>
      <c r="K8" s="37"/>
      <c r="L8" s="37"/>
      <c r="M8" s="37"/>
      <c r="Q8" s="23"/>
    </row>
    <row r="9" spans="1:17" s="1" customFormat="1" ht="18.25" customHeight="1">
      <c r="A9" s="38" t="s">
        <v>57</v>
      </c>
      <c r="B9" s="39">
        <f>SUM(B7:B8)</f>
        <v>2252001</v>
      </c>
      <c r="C9" s="39">
        <f>SUM(C7:C8)</f>
        <v>0</v>
      </c>
      <c r="D9" s="39">
        <f>SUM(D7:D8)</f>
        <v>124369</v>
      </c>
      <c r="E9" s="40">
        <f>SUM(E7:E8)</f>
        <v>166336.59899999999</v>
      </c>
      <c r="F9" s="41">
        <f t="shared" ref="F9:F16" si="0">+B9+C9+E9</f>
        <v>2418337.5989999999</v>
      </c>
      <c r="G9" s="41" t="s">
        <v>7</v>
      </c>
      <c r="H9" s="42"/>
      <c r="I9" s="42"/>
      <c r="J9" s="42"/>
      <c r="K9" s="42"/>
      <c r="L9" s="42"/>
      <c r="M9" s="42" t="s">
        <v>8</v>
      </c>
      <c r="Q9" s="23"/>
    </row>
    <row r="10" spans="1:17" s="1" customFormat="1" ht="18.25" customHeight="1">
      <c r="A10" s="29" t="s">
        <v>9</v>
      </c>
      <c r="B10" s="30"/>
      <c r="C10" s="35"/>
      <c r="D10" s="35"/>
      <c r="E10" s="35"/>
      <c r="F10" s="36"/>
      <c r="G10" s="29"/>
      <c r="H10" s="32"/>
      <c r="I10" s="32"/>
      <c r="J10" s="32"/>
      <c r="K10" s="32"/>
      <c r="L10" s="32"/>
      <c r="M10" s="32"/>
      <c r="Q10" s="23"/>
    </row>
    <row r="11" spans="1:17" s="1" customFormat="1" ht="18.25" customHeight="1">
      <c r="A11" s="33" t="s">
        <v>10</v>
      </c>
      <c r="B11" s="34">
        <v>5957500</v>
      </c>
      <c r="C11" s="35"/>
      <c r="D11" s="35"/>
      <c r="E11" s="43">
        <f>+E51-E7</f>
        <v>614586.40100000007</v>
      </c>
      <c r="F11" s="36">
        <f t="shared" si="0"/>
        <v>6572086.4010000005</v>
      </c>
      <c r="G11" s="36" t="s">
        <v>7</v>
      </c>
      <c r="H11" s="37"/>
      <c r="I11" s="37"/>
      <c r="J11" s="37"/>
      <c r="K11" s="37"/>
      <c r="L11" s="37"/>
      <c r="M11" s="37" t="s">
        <v>11</v>
      </c>
      <c r="Q11" s="23"/>
    </row>
    <row r="12" spans="1:17" s="1" customFormat="1" ht="24.5" customHeight="1">
      <c r="A12" s="33" t="s">
        <v>12</v>
      </c>
      <c r="B12" s="34">
        <v>812392</v>
      </c>
      <c r="C12" s="35"/>
      <c r="D12" s="35"/>
      <c r="E12" s="35"/>
      <c r="F12" s="36">
        <f t="shared" si="0"/>
        <v>812392</v>
      </c>
      <c r="G12" s="36" t="s">
        <v>7</v>
      </c>
      <c r="H12" s="37"/>
      <c r="I12" s="37"/>
      <c r="J12" s="37"/>
      <c r="K12" s="37"/>
      <c r="L12" s="37"/>
      <c r="M12" s="37"/>
      <c r="Q12" s="23"/>
    </row>
    <row r="13" spans="1:17" s="1" customFormat="1" ht="18.25" customHeight="1">
      <c r="A13" s="33" t="s">
        <v>13</v>
      </c>
      <c r="B13" s="34">
        <v>4306</v>
      </c>
      <c r="C13" s="35"/>
      <c r="D13" s="35"/>
      <c r="E13" s="35"/>
      <c r="F13" s="36">
        <f t="shared" si="0"/>
        <v>4306</v>
      </c>
      <c r="G13" s="36" t="s">
        <v>7</v>
      </c>
      <c r="H13" s="37"/>
      <c r="I13" s="37"/>
      <c r="J13" s="37"/>
      <c r="K13" s="37"/>
      <c r="L13" s="37"/>
      <c r="M13" s="37"/>
      <c r="Q13" s="23"/>
    </row>
    <row r="14" spans="1:17" s="1" customFormat="1" ht="18.25" customHeight="1">
      <c r="A14" s="33" t="s">
        <v>14</v>
      </c>
      <c r="B14" s="34">
        <v>8051</v>
      </c>
      <c r="C14" s="35"/>
      <c r="D14" s="35"/>
      <c r="E14" s="35"/>
      <c r="F14" s="36">
        <f t="shared" si="0"/>
        <v>8051</v>
      </c>
      <c r="G14" s="36" t="s">
        <v>7</v>
      </c>
      <c r="H14" s="37"/>
      <c r="I14" s="37"/>
      <c r="J14" s="37"/>
      <c r="K14" s="37"/>
      <c r="L14" s="37"/>
      <c r="M14" s="37"/>
      <c r="Q14" s="23"/>
    </row>
    <row r="15" spans="1:17" s="1" customFormat="1" ht="18.25" hidden="1" customHeight="1">
      <c r="A15" s="38" t="s">
        <v>15</v>
      </c>
      <c r="B15" s="39">
        <f>SUM(B11:B14)</f>
        <v>6782249</v>
      </c>
      <c r="C15" s="39">
        <f t="shared" ref="C15:D15" si="1">SUM(C11:C14)</f>
        <v>0</v>
      </c>
      <c r="D15" s="39">
        <f t="shared" si="1"/>
        <v>0</v>
      </c>
      <c r="E15" s="40">
        <f>SUM(E11:E14)</f>
        <v>614586.40100000007</v>
      </c>
      <c r="F15" s="41">
        <f t="shared" si="0"/>
        <v>7396835.4010000005</v>
      </c>
      <c r="G15" s="41" t="s">
        <v>7</v>
      </c>
      <c r="H15" s="42"/>
      <c r="I15" s="42"/>
      <c r="J15" s="42"/>
      <c r="K15" s="42"/>
      <c r="L15" s="42"/>
      <c r="M15" s="42" t="s">
        <v>11</v>
      </c>
      <c r="Q15" s="23"/>
    </row>
    <row r="16" spans="1:17" s="1" customFormat="1" ht="18.25" customHeight="1">
      <c r="A16" s="38" t="s">
        <v>16</v>
      </c>
      <c r="B16" s="39">
        <f>+B15+B9</f>
        <v>9034250</v>
      </c>
      <c r="C16" s="39">
        <f>+C15+C9</f>
        <v>0</v>
      </c>
      <c r="D16" s="39">
        <f>+D15+D9</f>
        <v>124369</v>
      </c>
      <c r="E16" s="40">
        <f>+E15+E9</f>
        <v>780923</v>
      </c>
      <c r="F16" s="41">
        <f t="shared" si="0"/>
        <v>9815173</v>
      </c>
      <c r="G16" s="41" t="s">
        <v>7</v>
      </c>
      <c r="H16" s="42"/>
      <c r="I16" s="42"/>
      <c r="J16" s="42"/>
      <c r="K16" s="42"/>
      <c r="L16" s="42" t="s">
        <v>4</v>
      </c>
      <c r="M16" s="42"/>
      <c r="Q16" s="23"/>
    </row>
    <row r="17" spans="1:17" s="1" customFormat="1" ht="9" customHeight="1">
      <c r="A17" s="9"/>
      <c r="B17" s="16"/>
      <c r="C17" s="19"/>
      <c r="D17" s="19"/>
      <c r="E17" s="19"/>
      <c r="F17" s="9"/>
      <c r="G17" s="9"/>
      <c r="H17" s="11"/>
      <c r="I17" s="11"/>
      <c r="J17" s="11"/>
      <c r="K17" s="11"/>
      <c r="L17" s="11"/>
      <c r="M17" s="11"/>
      <c r="Q17" s="23"/>
    </row>
    <row r="18" spans="1:17" s="1" customFormat="1" ht="18.25" customHeight="1">
      <c r="A18" s="2" t="s">
        <v>17</v>
      </c>
      <c r="B18" s="14"/>
      <c r="C18" s="20"/>
      <c r="D18" s="20"/>
      <c r="E18" s="20"/>
      <c r="F18" s="2"/>
      <c r="G18" s="2"/>
      <c r="H18" s="5"/>
      <c r="I18" s="5"/>
      <c r="J18" s="5"/>
      <c r="K18" s="5"/>
      <c r="L18" s="5"/>
      <c r="M18" s="5"/>
      <c r="Q18" s="23"/>
    </row>
    <row r="19" spans="1:17" s="1" customFormat="1" ht="18.25" customHeight="1">
      <c r="A19" s="2" t="s">
        <v>18</v>
      </c>
      <c r="B19" s="14"/>
      <c r="C19" s="20"/>
      <c r="D19" s="20"/>
      <c r="E19" s="20"/>
      <c r="F19" s="2"/>
      <c r="G19" s="2"/>
      <c r="H19" s="5"/>
      <c r="I19" s="5"/>
      <c r="J19" s="5"/>
      <c r="K19" s="5"/>
      <c r="L19" s="5"/>
      <c r="M19" s="5"/>
      <c r="Q19" s="23"/>
    </row>
    <row r="20" spans="1:17" s="1" customFormat="1" ht="18.25" customHeight="1">
      <c r="A20" s="25" t="s">
        <v>52</v>
      </c>
      <c r="B20" s="15">
        <f>6294720.995-D20</f>
        <v>6170351.9950000001</v>
      </c>
      <c r="C20" s="18"/>
      <c r="D20" s="18">
        <v>124369</v>
      </c>
      <c r="E20" s="18">
        <v>425729</v>
      </c>
      <c r="F20" s="8">
        <f t="shared" ref="F20:F52" si="2">+B20+C20+E20</f>
        <v>6596080.9950000001</v>
      </c>
      <c r="G20" s="8" t="s">
        <v>7</v>
      </c>
      <c r="H20" s="6"/>
      <c r="I20" s="6"/>
      <c r="J20" s="6"/>
      <c r="K20" s="6"/>
      <c r="L20" s="6" t="s">
        <v>17</v>
      </c>
      <c r="M20" s="6" t="s">
        <v>19</v>
      </c>
      <c r="Q20" s="23"/>
    </row>
    <row r="21" spans="1:17" s="1" customFormat="1" ht="18.25" customHeight="1">
      <c r="A21" s="7" t="s">
        <v>20</v>
      </c>
      <c r="B21" s="15">
        <v>91385</v>
      </c>
      <c r="C21" s="18"/>
      <c r="D21" s="18"/>
      <c r="E21" s="18">
        <v>19948</v>
      </c>
      <c r="F21" s="8">
        <f t="shared" si="2"/>
        <v>111333</v>
      </c>
      <c r="G21" s="8" t="s">
        <v>7</v>
      </c>
      <c r="H21" s="6"/>
      <c r="I21" s="6"/>
      <c r="J21" s="6"/>
      <c r="K21" s="6"/>
      <c r="L21" s="6"/>
      <c r="M21" s="6"/>
      <c r="Q21" s="23"/>
    </row>
    <row r="22" spans="1:17" s="1" customFormat="1" ht="18.25" customHeight="1">
      <c r="A22" s="7" t="s">
        <v>21</v>
      </c>
      <c r="B22" s="15">
        <v>35761</v>
      </c>
      <c r="C22" s="18"/>
      <c r="D22" s="18"/>
      <c r="E22" s="18">
        <v>18123</v>
      </c>
      <c r="F22" s="8">
        <f t="shared" si="2"/>
        <v>53884</v>
      </c>
      <c r="G22" s="8" t="s">
        <v>7</v>
      </c>
      <c r="H22" s="6"/>
      <c r="I22" s="6"/>
      <c r="J22" s="6"/>
      <c r="K22" s="6"/>
      <c r="L22" s="6"/>
      <c r="M22" s="6"/>
      <c r="Q22" s="23"/>
    </row>
    <row r="23" spans="1:17" s="1" customFormat="1" ht="18.25" customHeight="1">
      <c r="A23" s="7" t="s">
        <v>22</v>
      </c>
      <c r="B23" s="15">
        <v>28870</v>
      </c>
      <c r="C23" s="18"/>
      <c r="D23" s="18"/>
      <c r="E23" s="18"/>
      <c r="F23" s="8">
        <f t="shared" si="2"/>
        <v>28870</v>
      </c>
      <c r="G23" s="8" t="s">
        <v>7</v>
      </c>
      <c r="H23" s="6"/>
      <c r="I23" s="6"/>
      <c r="J23" s="6"/>
      <c r="K23" s="6"/>
      <c r="L23" s="6"/>
      <c r="M23" s="6"/>
      <c r="Q23" s="23"/>
    </row>
    <row r="24" spans="1:17" s="1" customFormat="1" ht="18.25" customHeight="1">
      <c r="A24" s="7" t="s">
        <v>23</v>
      </c>
      <c r="B24" s="15">
        <v>52801</v>
      </c>
      <c r="C24" s="18"/>
      <c r="D24" s="18"/>
      <c r="E24" s="18"/>
      <c r="F24" s="8">
        <f t="shared" si="2"/>
        <v>52801</v>
      </c>
      <c r="G24" s="8" t="s">
        <v>7</v>
      </c>
      <c r="H24" s="6"/>
      <c r="I24" s="6"/>
      <c r="J24" s="6"/>
      <c r="K24" s="6"/>
      <c r="L24" s="6"/>
      <c r="M24" s="6"/>
      <c r="Q24" s="23"/>
    </row>
    <row r="25" spans="1:17" s="1" customFormat="1" ht="18.25" customHeight="1">
      <c r="A25" s="7" t="s">
        <v>24</v>
      </c>
      <c r="B25" s="15">
        <v>29045</v>
      </c>
      <c r="C25" s="18"/>
      <c r="D25" s="18"/>
      <c r="E25" s="18"/>
      <c r="F25" s="8">
        <f t="shared" si="2"/>
        <v>29045</v>
      </c>
      <c r="G25" s="8" t="s">
        <v>7</v>
      </c>
      <c r="H25" s="6"/>
      <c r="I25" s="6"/>
      <c r="J25" s="6"/>
      <c r="K25" s="6"/>
      <c r="L25" s="6"/>
      <c r="M25" s="6"/>
      <c r="Q25" s="23"/>
    </row>
    <row r="26" spans="1:17" s="1" customFormat="1" ht="18.25" customHeight="1">
      <c r="A26" s="7" t="s">
        <v>25</v>
      </c>
      <c r="B26" s="15">
        <v>28930</v>
      </c>
      <c r="C26" s="18"/>
      <c r="D26" s="18"/>
      <c r="E26" s="18"/>
      <c r="F26" s="8">
        <f t="shared" si="2"/>
        <v>28930</v>
      </c>
      <c r="G26" s="8" t="s">
        <v>7</v>
      </c>
      <c r="H26" s="6"/>
      <c r="I26" s="6"/>
      <c r="J26" s="6"/>
      <c r="K26" s="6"/>
      <c r="L26" s="6"/>
      <c r="M26" s="6"/>
      <c r="Q26" s="23"/>
    </row>
    <row r="27" spans="1:17" s="1" customFormat="1" ht="18.25" customHeight="1">
      <c r="A27" s="7" t="s">
        <v>26</v>
      </c>
      <c r="B27" s="15">
        <v>1565</v>
      </c>
      <c r="C27" s="18"/>
      <c r="D27" s="18"/>
      <c r="E27" s="18">
        <v>1500</v>
      </c>
      <c r="F27" s="8">
        <f t="shared" si="2"/>
        <v>3065</v>
      </c>
      <c r="G27" s="8" t="s">
        <v>7</v>
      </c>
      <c r="H27" s="6"/>
      <c r="I27" s="6"/>
      <c r="J27" s="6"/>
      <c r="K27" s="6"/>
      <c r="L27" s="6"/>
      <c r="M27" s="6"/>
      <c r="Q27" s="23"/>
    </row>
    <row r="28" spans="1:17" s="1" customFormat="1" ht="18.25" customHeight="1">
      <c r="A28" s="7" t="s">
        <v>27</v>
      </c>
      <c r="B28" s="15">
        <v>3742</v>
      </c>
      <c r="C28" s="18"/>
      <c r="D28" s="18"/>
      <c r="E28" s="18"/>
      <c r="F28" s="8">
        <f t="shared" si="2"/>
        <v>3742</v>
      </c>
      <c r="G28" s="8" t="s">
        <v>7</v>
      </c>
      <c r="H28" s="6"/>
      <c r="I28" s="6"/>
      <c r="J28" s="6"/>
      <c r="K28" s="6"/>
      <c r="L28" s="6"/>
      <c r="M28" s="6"/>
      <c r="Q28" s="23"/>
    </row>
    <row r="29" spans="1:17" s="1" customFormat="1" ht="18.25" customHeight="1">
      <c r="A29" s="7" t="s">
        <v>28</v>
      </c>
      <c r="B29" s="15">
        <v>9069</v>
      </c>
      <c r="C29" s="18"/>
      <c r="D29" s="18"/>
      <c r="E29" s="18"/>
      <c r="F29" s="8">
        <f t="shared" si="2"/>
        <v>9069</v>
      </c>
      <c r="G29" s="8" t="s">
        <v>7</v>
      </c>
      <c r="H29" s="6"/>
      <c r="I29" s="6"/>
      <c r="J29" s="6"/>
      <c r="K29" s="6"/>
      <c r="L29" s="6"/>
      <c r="M29" s="6"/>
      <c r="Q29" s="23"/>
    </row>
    <row r="30" spans="1:17" s="1" customFormat="1" ht="18.25" customHeight="1">
      <c r="A30" s="7" t="s">
        <v>29</v>
      </c>
      <c r="B30" s="15">
        <v>1667</v>
      </c>
      <c r="C30" s="18"/>
      <c r="D30" s="18"/>
      <c r="E30" s="18"/>
      <c r="F30" s="8">
        <f t="shared" si="2"/>
        <v>1667</v>
      </c>
      <c r="G30" s="8" t="s">
        <v>7</v>
      </c>
      <c r="H30" s="6"/>
      <c r="I30" s="6"/>
      <c r="J30" s="6"/>
      <c r="K30" s="6"/>
      <c r="L30" s="6"/>
      <c r="M30" s="6"/>
      <c r="Q30" s="23"/>
    </row>
    <row r="31" spans="1:17" s="1" customFormat="1" ht="18.25" customHeight="1">
      <c r="A31" s="7" t="s">
        <v>30</v>
      </c>
      <c r="B31" s="15">
        <v>5291</v>
      </c>
      <c r="C31" s="18">
        <v>-2454</v>
      </c>
      <c r="D31" s="18"/>
      <c r="E31" s="18"/>
      <c r="F31" s="8">
        <f t="shared" si="2"/>
        <v>2837</v>
      </c>
      <c r="G31" s="8" t="s">
        <v>7</v>
      </c>
      <c r="H31" s="6"/>
      <c r="I31" s="6"/>
      <c r="J31" s="6"/>
      <c r="K31" s="6"/>
      <c r="L31" s="6"/>
      <c r="M31" s="6"/>
      <c r="Q31" s="23"/>
    </row>
    <row r="32" spans="1:17" s="1" customFormat="1" ht="18.25" customHeight="1">
      <c r="A32" s="7" t="s">
        <v>31</v>
      </c>
      <c r="B32" s="15">
        <v>106311</v>
      </c>
      <c r="C32" s="18">
        <v>-39563</v>
      </c>
      <c r="D32" s="18"/>
      <c r="E32" s="18">
        <v>38400</v>
      </c>
      <c r="F32" s="8">
        <f t="shared" si="2"/>
        <v>105148</v>
      </c>
      <c r="G32" s="8" t="s">
        <v>7</v>
      </c>
      <c r="H32" s="6"/>
      <c r="I32" s="6"/>
      <c r="J32" s="6"/>
      <c r="K32" s="6"/>
      <c r="L32" s="6"/>
      <c r="M32" s="6"/>
      <c r="Q32" s="23"/>
    </row>
    <row r="33" spans="1:17" s="1" customFormat="1" ht="18.25" customHeight="1">
      <c r="A33" s="7" t="s">
        <v>32</v>
      </c>
      <c r="B33" s="15">
        <v>8684</v>
      </c>
      <c r="C33" s="18"/>
      <c r="D33" s="18"/>
      <c r="E33" s="18">
        <v>139200</v>
      </c>
      <c r="F33" s="8">
        <f t="shared" si="2"/>
        <v>147884</v>
      </c>
      <c r="G33" s="8" t="s">
        <v>7</v>
      </c>
      <c r="H33" s="6"/>
      <c r="I33" s="6"/>
      <c r="J33" s="6"/>
      <c r="K33" s="6"/>
      <c r="L33" s="6"/>
      <c r="M33" s="6"/>
      <c r="Q33" s="23"/>
    </row>
    <row r="34" spans="1:17" s="1" customFormat="1" ht="18.25" customHeight="1">
      <c r="A34" s="7" t="s">
        <v>33</v>
      </c>
      <c r="B34" s="15">
        <v>107000</v>
      </c>
      <c r="C34" s="18">
        <v>10000</v>
      </c>
      <c r="D34" s="18"/>
      <c r="E34" s="18">
        <v>19200</v>
      </c>
      <c r="F34" s="8">
        <f t="shared" si="2"/>
        <v>136200</v>
      </c>
      <c r="G34" s="8" t="s">
        <v>7</v>
      </c>
      <c r="H34" s="6"/>
      <c r="I34" s="6"/>
      <c r="J34" s="6"/>
      <c r="K34" s="6"/>
      <c r="L34" s="6"/>
      <c r="M34" s="6"/>
      <c r="Q34" s="23"/>
    </row>
    <row r="35" spans="1:17" s="1" customFormat="1" ht="24.5" customHeight="1">
      <c r="A35" s="7" t="s">
        <v>34</v>
      </c>
      <c r="B35" s="15">
        <v>9662</v>
      </c>
      <c r="C35" s="18"/>
      <c r="D35" s="18"/>
      <c r="E35" s="18">
        <v>3000</v>
      </c>
      <c r="F35" s="8">
        <f t="shared" si="2"/>
        <v>12662</v>
      </c>
      <c r="G35" s="8" t="s">
        <v>7</v>
      </c>
      <c r="H35" s="6"/>
      <c r="I35" s="6"/>
      <c r="J35" s="6"/>
      <c r="K35" s="6"/>
      <c r="L35" s="6"/>
      <c r="M35" s="6"/>
      <c r="Q35" s="23"/>
    </row>
    <row r="36" spans="1:17" s="1" customFormat="1" ht="18.25" customHeight="1">
      <c r="A36" s="7" t="s">
        <v>35</v>
      </c>
      <c r="B36" s="15">
        <v>121113</v>
      </c>
      <c r="C36" s="18"/>
      <c r="D36" s="18"/>
      <c r="E36" s="18"/>
      <c r="F36" s="8">
        <f t="shared" si="2"/>
        <v>121113</v>
      </c>
      <c r="G36" s="8" t="s">
        <v>7</v>
      </c>
      <c r="H36" s="6"/>
      <c r="I36" s="6"/>
      <c r="J36" s="6"/>
      <c r="K36" s="6"/>
      <c r="L36" s="6"/>
      <c r="M36" s="6"/>
      <c r="Q36" s="23"/>
    </row>
    <row r="37" spans="1:17" s="1" customFormat="1" ht="18.25" customHeight="1">
      <c r="A37" s="7" t="s">
        <v>36</v>
      </c>
      <c r="B37" s="15">
        <v>253</v>
      </c>
      <c r="C37" s="18"/>
      <c r="D37" s="18"/>
      <c r="E37" s="18"/>
      <c r="F37" s="8">
        <f t="shared" si="2"/>
        <v>253</v>
      </c>
      <c r="G37" s="8" t="s">
        <v>7</v>
      </c>
      <c r="H37" s="6"/>
      <c r="I37" s="6"/>
      <c r="J37" s="6"/>
      <c r="K37" s="6"/>
      <c r="L37" s="6"/>
      <c r="M37" s="6"/>
      <c r="Q37" s="23"/>
    </row>
    <row r="38" spans="1:17" s="1" customFormat="1" ht="18.25" customHeight="1">
      <c r="A38" s="7" t="s">
        <v>37</v>
      </c>
      <c r="B38" s="15">
        <v>44145</v>
      </c>
      <c r="C38" s="18"/>
      <c r="D38" s="18"/>
      <c r="E38" s="18"/>
      <c r="F38" s="8">
        <f t="shared" si="2"/>
        <v>44145</v>
      </c>
      <c r="G38" s="8" t="s">
        <v>7</v>
      </c>
      <c r="H38" s="6"/>
      <c r="I38" s="6"/>
      <c r="J38" s="6"/>
      <c r="K38" s="6"/>
      <c r="L38" s="6"/>
      <c r="M38" s="6"/>
      <c r="Q38" s="23"/>
    </row>
    <row r="39" spans="1:17" s="1" customFormat="1" ht="24.5" customHeight="1">
      <c r="A39" s="7" t="s">
        <v>38</v>
      </c>
      <c r="B39" s="15">
        <v>135610</v>
      </c>
      <c r="C39" s="18"/>
      <c r="D39" s="18"/>
      <c r="E39" s="18"/>
      <c r="F39" s="8">
        <f t="shared" si="2"/>
        <v>135610</v>
      </c>
      <c r="G39" s="8" t="s">
        <v>7</v>
      </c>
      <c r="H39" s="6"/>
      <c r="I39" s="6"/>
      <c r="J39" s="6"/>
      <c r="K39" s="6"/>
      <c r="L39" s="6"/>
      <c r="M39" s="6"/>
      <c r="Q39" s="23"/>
    </row>
    <row r="40" spans="1:17" s="1" customFormat="1" ht="18.25" customHeight="1">
      <c r="A40" s="7" t="s">
        <v>39</v>
      </c>
      <c r="B40" s="15">
        <v>18088</v>
      </c>
      <c r="C40" s="18"/>
      <c r="D40" s="18"/>
      <c r="E40" s="18"/>
      <c r="F40" s="8">
        <f t="shared" si="2"/>
        <v>18088</v>
      </c>
      <c r="G40" s="8" t="s">
        <v>7</v>
      </c>
      <c r="H40" s="6"/>
      <c r="I40" s="6"/>
      <c r="J40" s="6"/>
      <c r="K40" s="6"/>
      <c r="L40" s="6"/>
      <c r="M40" s="6"/>
      <c r="Q40" s="23"/>
    </row>
    <row r="41" spans="1:17" s="1" customFormat="1" ht="18.25" customHeight="1">
      <c r="A41" s="7" t="s">
        <v>40</v>
      </c>
      <c r="B41" s="15">
        <v>9001</v>
      </c>
      <c r="C41" s="18"/>
      <c r="D41" s="18"/>
      <c r="E41" s="18"/>
      <c r="F41" s="8">
        <f t="shared" si="2"/>
        <v>9001</v>
      </c>
      <c r="G41" s="8" t="s">
        <v>7</v>
      </c>
      <c r="H41" s="6"/>
      <c r="I41" s="6"/>
      <c r="J41" s="6"/>
      <c r="K41" s="6"/>
      <c r="L41" s="6"/>
      <c r="M41" s="6"/>
      <c r="Q41" s="23"/>
    </row>
    <row r="42" spans="1:17" s="1" customFormat="1" ht="24.5" customHeight="1">
      <c r="A42" s="7" t="s">
        <v>41</v>
      </c>
      <c r="B42" s="15">
        <v>11016</v>
      </c>
      <c r="C42" s="18"/>
      <c r="D42" s="18"/>
      <c r="E42" s="18"/>
      <c r="F42" s="8">
        <f t="shared" si="2"/>
        <v>11016</v>
      </c>
      <c r="G42" s="8" t="s">
        <v>7</v>
      </c>
      <c r="H42" s="6"/>
      <c r="I42" s="6"/>
      <c r="J42" s="6"/>
      <c r="K42" s="6"/>
      <c r="L42" s="6"/>
      <c r="M42" s="6"/>
      <c r="Q42" s="23"/>
    </row>
    <row r="43" spans="1:17" s="1" customFormat="1" ht="24.5" customHeight="1">
      <c r="A43" s="7" t="s">
        <v>42</v>
      </c>
      <c r="B43" s="15">
        <v>30304</v>
      </c>
      <c r="C43" s="18">
        <v>-10000</v>
      </c>
      <c r="D43" s="18"/>
      <c r="E43" s="18"/>
      <c r="F43" s="8">
        <f t="shared" si="2"/>
        <v>20304</v>
      </c>
      <c r="G43" s="8" t="s">
        <v>7</v>
      </c>
      <c r="H43" s="6"/>
      <c r="I43" s="6"/>
      <c r="J43" s="6"/>
      <c r="K43" s="6"/>
      <c r="L43" s="6"/>
      <c r="M43" s="6"/>
      <c r="Q43" s="23"/>
    </row>
    <row r="44" spans="1:17" s="1" customFormat="1" ht="18.25" customHeight="1">
      <c r="A44" s="7" t="s">
        <v>43</v>
      </c>
      <c r="B44" s="15">
        <v>2</v>
      </c>
      <c r="C44" s="18"/>
      <c r="D44" s="18"/>
      <c r="E44" s="18"/>
      <c r="F44" s="8">
        <f t="shared" si="2"/>
        <v>2</v>
      </c>
      <c r="G44" s="8" t="s">
        <v>7</v>
      </c>
      <c r="H44" s="6"/>
      <c r="I44" s="6"/>
      <c r="J44" s="6"/>
      <c r="K44" s="6"/>
      <c r="L44" s="6"/>
      <c r="M44" s="6"/>
      <c r="Q44" s="23"/>
    </row>
    <row r="45" spans="1:17" s="1" customFormat="1" ht="18.25" customHeight="1">
      <c r="A45" s="7" t="s">
        <v>44</v>
      </c>
      <c r="B45" s="15">
        <v>43287</v>
      </c>
      <c r="C45" s="18">
        <v>-22009</v>
      </c>
      <c r="D45" s="18"/>
      <c r="E45" s="18"/>
      <c r="F45" s="8">
        <f t="shared" si="2"/>
        <v>21278</v>
      </c>
      <c r="G45" s="8" t="s">
        <v>7</v>
      </c>
      <c r="H45" s="6"/>
      <c r="I45" s="6"/>
      <c r="J45" s="6"/>
      <c r="K45" s="6"/>
      <c r="L45" s="6"/>
      <c r="M45" s="6"/>
      <c r="Q45" s="23"/>
    </row>
    <row r="46" spans="1:17" s="1" customFormat="1" ht="18.25" customHeight="1">
      <c r="A46" s="7" t="s">
        <v>45</v>
      </c>
      <c r="B46" s="15">
        <v>110351</v>
      </c>
      <c r="C46" s="18">
        <f>300000-B46</f>
        <v>189649</v>
      </c>
      <c r="D46" s="18"/>
      <c r="E46" s="18"/>
      <c r="F46" s="8">
        <f t="shared" si="2"/>
        <v>300000</v>
      </c>
      <c r="G46" s="8" t="s">
        <v>7</v>
      </c>
      <c r="H46" s="6"/>
      <c r="I46" s="6"/>
      <c r="J46" s="6"/>
      <c r="K46" s="6"/>
      <c r="L46" s="6"/>
      <c r="M46" s="6"/>
      <c r="Q46" s="23"/>
    </row>
    <row r="47" spans="1:17" s="1" customFormat="1" ht="18.25" customHeight="1">
      <c r="A47" s="7" t="s">
        <v>46</v>
      </c>
      <c r="B47" s="15">
        <v>15428</v>
      </c>
      <c r="C47" s="18">
        <v>-10000</v>
      </c>
      <c r="D47" s="18"/>
      <c r="E47" s="18"/>
      <c r="F47" s="8">
        <f t="shared" si="2"/>
        <v>5428</v>
      </c>
      <c r="G47" s="8" t="s">
        <v>7</v>
      </c>
      <c r="H47" s="6"/>
      <c r="I47" s="6"/>
      <c r="J47" s="6"/>
      <c r="K47" s="6"/>
      <c r="L47" s="6"/>
      <c r="M47" s="6"/>
      <c r="Q47" s="23"/>
    </row>
    <row r="48" spans="1:17" s="1" customFormat="1" ht="18.25" customHeight="1">
      <c r="A48" s="7" t="s">
        <v>47</v>
      </c>
      <c r="B48" s="15">
        <v>364</v>
      </c>
      <c r="C48" s="18"/>
      <c r="D48" s="18"/>
      <c r="E48" s="18"/>
      <c r="F48" s="8">
        <f t="shared" si="2"/>
        <v>364</v>
      </c>
      <c r="G48" s="8" t="s">
        <v>7</v>
      </c>
      <c r="H48" s="6"/>
      <c r="I48" s="6"/>
      <c r="J48" s="6"/>
      <c r="K48" s="6"/>
      <c r="L48" s="6"/>
      <c r="M48" s="6"/>
      <c r="Q48" s="23"/>
    </row>
    <row r="49" spans="1:17" s="1" customFormat="1" ht="18.25" customHeight="1">
      <c r="A49" s="7" t="s">
        <v>48</v>
      </c>
      <c r="B49" s="15">
        <v>2000</v>
      </c>
      <c r="C49" s="18"/>
      <c r="D49" s="18"/>
      <c r="E49" s="18"/>
      <c r="F49" s="8">
        <f t="shared" si="2"/>
        <v>2000</v>
      </c>
      <c r="G49" s="8" t="s">
        <v>7</v>
      </c>
      <c r="H49" s="6"/>
      <c r="I49" s="6"/>
      <c r="J49" s="6"/>
      <c r="K49" s="6"/>
      <c r="L49" s="6"/>
      <c r="M49" s="6"/>
      <c r="Q49" s="23"/>
    </row>
    <row r="50" spans="1:17" s="1" customFormat="1" ht="18.25" customHeight="1">
      <c r="A50" s="7" t="s">
        <v>49</v>
      </c>
      <c r="B50" s="15">
        <v>1803153</v>
      </c>
      <c r="C50" s="18">
        <v>-115623</v>
      </c>
      <c r="D50" s="18"/>
      <c r="E50" s="18">
        <v>115823</v>
      </c>
      <c r="F50" s="8">
        <f t="shared" si="2"/>
        <v>1803353</v>
      </c>
      <c r="G50" s="8" t="s">
        <v>7</v>
      </c>
      <c r="H50" s="6"/>
      <c r="I50" s="6"/>
      <c r="J50" s="6"/>
      <c r="K50" s="6"/>
      <c r="L50" s="6"/>
      <c r="M50" s="6"/>
      <c r="Q50" s="23"/>
    </row>
    <row r="51" spans="1:17" s="1" customFormat="1" ht="18.25" customHeight="1">
      <c r="A51" s="9" t="s">
        <v>50</v>
      </c>
      <c r="B51" s="13">
        <f>SUM(B20:B50)</f>
        <v>9034249.995000001</v>
      </c>
      <c r="C51" s="13">
        <f t="shared" ref="C51:E51" si="3">SUM(C20:C50)</f>
        <v>0</v>
      </c>
      <c r="D51" s="13">
        <f>SUM(D20:D50)</f>
        <v>124369</v>
      </c>
      <c r="E51" s="22">
        <f t="shared" si="3"/>
        <v>780923</v>
      </c>
      <c r="F51" s="17">
        <f>SUM(F20:F50)</f>
        <v>9815172.995000001</v>
      </c>
      <c r="G51" s="10" t="s">
        <v>7</v>
      </c>
      <c r="H51" s="11"/>
      <c r="I51" s="11"/>
      <c r="J51" s="11"/>
      <c r="K51" s="11"/>
      <c r="L51" s="11"/>
      <c r="M51" s="11" t="s">
        <v>19</v>
      </c>
      <c r="Q51" s="23"/>
    </row>
    <row r="52" spans="1:17" s="1" customFormat="1" ht="18.25" customHeight="1">
      <c r="A52" s="9" t="s">
        <v>51</v>
      </c>
      <c r="B52" s="13">
        <f>+B51</f>
        <v>9034249.995000001</v>
      </c>
      <c r="C52" s="18"/>
      <c r="D52" s="13">
        <f>+D51</f>
        <v>124369</v>
      </c>
      <c r="E52" s="21">
        <f>+E51</f>
        <v>780923</v>
      </c>
      <c r="F52" s="17">
        <f t="shared" si="2"/>
        <v>9815172.995000001</v>
      </c>
      <c r="G52" s="10" t="s">
        <v>7</v>
      </c>
      <c r="H52" s="11"/>
      <c r="I52" s="11"/>
      <c r="J52" s="11"/>
      <c r="K52" s="11"/>
      <c r="L52" s="11" t="s">
        <v>17</v>
      </c>
      <c r="M52" s="11"/>
      <c r="Q52" s="23"/>
    </row>
    <row r="53" spans="1:17" s="1" customFormat="1" ht="9" customHeight="1">
      <c r="A53" s="9"/>
      <c r="B53" s="9"/>
      <c r="C53" s="9"/>
      <c r="D53" s="9"/>
      <c r="E53" s="9"/>
      <c r="F53" s="9"/>
      <c r="G53" s="9"/>
      <c r="H53" s="11"/>
      <c r="I53" s="11"/>
      <c r="J53" s="11"/>
      <c r="K53" s="11"/>
      <c r="L53" s="11"/>
      <c r="M53" s="11"/>
      <c r="Q53" s="23"/>
    </row>
  </sheetData>
  <mergeCells count="2">
    <mergeCell ref="A1:F1"/>
    <mergeCell ref="A2:F2"/>
  </mergeCells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IDB B2021 Budget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Microsoft Office User</cp:lastModifiedBy>
  <dcterms:created xsi:type="dcterms:W3CDTF">2010-03-23T10:34:53Z</dcterms:created>
  <dcterms:modified xsi:type="dcterms:W3CDTF">2019-09-06T20:56:41Z</dcterms:modified>
</cp:coreProperties>
</file>